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33889" sheetId="44" r:id="rId1"/>
    <sheet name="3.18离厂" sheetId="42" state="hidden" r:id="rId2"/>
    <sheet name="3.21" sheetId="43" state="hidden" r:id="rId3"/>
    <sheet name="发货" sheetId="35" state="hidden" r:id="rId4"/>
    <sheet name="sheng" sheetId="29" state="hidden" r:id="rId5"/>
    <sheet name="bv." sheetId="31" state="hidden" r:id="rId6"/>
    <sheet name="Sheet3" sheetId="32" state="hidden" r:id="rId7"/>
    <sheet name="3月3日" sheetId="25" state="hidden" r:id="rId8"/>
    <sheet name="bv" sheetId="26" state="hidden" r:id="rId9"/>
    <sheet name="Sheet1" sheetId="14" state="hidden" r:id="rId10"/>
    <sheet name="Sheet2" sheetId="21" state="hidden" r:id="rId11"/>
  </sheets>
  <definedNames>
    <definedName name="_xlnm.Print_Titles" localSheetId="8">bv!$1:$4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5" i="21" l="1"/>
  <c r="S15" i="21"/>
  <c r="R15" i="21"/>
  <c r="O15" i="21"/>
  <c r="B15" i="21"/>
  <c r="W13" i="21"/>
  <c r="S13" i="21"/>
  <c r="R13" i="21"/>
  <c r="O13" i="21"/>
  <c r="N13" i="21"/>
  <c r="W12" i="21"/>
  <c r="S12" i="21"/>
  <c r="R12" i="21"/>
  <c r="O12" i="21"/>
  <c r="N12" i="21"/>
  <c r="W11" i="21"/>
  <c r="S11" i="21"/>
  <c r="R11" i="21"/>
  <c r="O11" i="21"/>
  <c r="N11" i="21"/>
  <c r="W10" i="21"/>
  <c r="S10" i="21"/>
  <c r="R10" i="21"/>
  <c r="O10" i="21"/>
  <c r="N10" i="21"/>
  <c r="W15" i="14"/>
  <c r="S15" i="14"/>
  <c r="R15" i="14"/>
  <c r="O15" i="14"/>
  <c r="B15" i="14"/>
  <c r="W13" i="14"/>
  <c r="S13" i="14"/>
  <c r="R13" i="14"/>
  <c r="O13" i="14"/>
  <c r="N13" i="14"/>
  <c r="W12" i="14"/>
  <c r="S12" i="14"/>
  <c r="R12" i="14"/>
  <c r="O12" i="14"/>
  <c r="N12" i="14"/>
  <c r="W11" i="14"/>
  <c r="S11" i="14"/>
  <c r="R11" i="14"/>
  <c r="O11" i="14"/>
  <c r="N11" i="14"/>
  <c r="W10" i="14"/>
  <c r="S10" i="14"/>
  <c r="R10" i="14"/>
  <c r="O10" i="14"/>
  <c r="N10" i="14"/>
  <c r="W25" i="26"/>
  <c r="S25" i="26"/>
  <c r="R25" i="26"/>
  <c r="O25" i="26"/>
  <c r="B24" i="26"/>
  <c r="W23" i="26"/>
  <c r="S23" i="26"/>
  <c r="R23" i="26"/>
  <c r="O23" i="26"/>
  <c r="N23" i="26"/>
  <c r="W22" i="26"/>
  <c r="S22" i="26"/>
  <c r="R22" i="26"/>
  <c r="O22" i="26"/>
  <c r="N22" i="26"/>
  <c r="W21" i="26"/>
  <c r="S21" i="26"/>
  <c r="R21" i="26"/>
  <c r="O21" i="26"/>
  <c r="N21" i="26"/>
  <c r="W20" i="26"/>
  <c r="S20" i="26"/>
  <c r="R20" i="26"/>
  <c r="O20" i="26"/>
  <c r="N20" i="26"/>
  <c r="W12" i="26"/>
  <c r="S12" i="26"/>
  <c r="R12" i="26"/>
  <c r="O12" i="26"/>
  <c r="B11" i="26"/>
  <c r="W10" i="26"/>
  <c r="S10" i="26"/>
  <c r="R10" i="26"/>
  <c r="O10" i="26"/>
  <c r="N10" i="26"/>
  <c r="W9" i="26"/>
  <c r="S9" i="26"/>
  <c r="R9" i="26"/>
  <c r="O9" i="26"/>
  <c r="N9" i="26"/>
  <c r="W8" i="26"/>
  <c r="S8" i="26"/>
  <c r="R8" i="26"/>
  <c r="O8" i="26"/>
  <c r="N8" i="26"/>
  <c r="W7" i="26"/>
  <c r="S7" i="26"/>
  <c r="R7" i="26"/>
  <c r="O7" i="26"/>
  <c r="N7" i="26"/>
  <c r="H25" i="32"/>
  <c r="G25" i="32"/>
  <c r="F25" i="32"/>
  <c r="D25" i="32"/>
  <c r="C25" i="32"/>
  <c r="M24" i="32"/>
  <c r="J24" i="32"/>
  <c r="H24" i="32"/>
  <c r="M23" i="32"/>
  <c r="J23" i="32"/>
  <c r="H23" i="32"/>
  <c r="M22" i="32"/>
  <c r="J22" i="32"/>
  <c r="H22" i="32"/>
  <c r="M21" i="32"/>
  <c r="J21" i="32"/>
  <c r="H21" i="32"/>
  <c r="W15" i="32"/>
  <c r="S15" i="32"/>
  <c r="R15" i="32"/>
  <c r="O15" i="32"/>
  <c r="B15" i="32"/>
  <c r="W14" i="32"/>
  <c r="S14" i="32"/>
  <c r="R14" i="32"/>
  <c r="O14" i="32"/>
  <c r="N14" i="32"/>
  <c r="W13" i="32"/>
  <c r="S13" i="32"/>
  <c r="R13" i="32"/>
  <c r="O13" i="32"/>
  <c r="N13" i="32"/>
  <c r="W12" i="32"/>
  <c r="S12" i="32"/>
  <c r="R12" i="32"/>
  <c r="O12" i="32"/>
  <c r="N12" i="32"/>
  <c r="W11" i="32"/>
  <c r="S11" i="32"/>
  <c r="R11" i="32"/>
  <c r="O11" i="32"/>
  <c r="N11" i="32"/>
  <c r="W34" i="31"/>
  <c r="S34" i="31"/>
  <c r="R34" i="31"/>
  <c r="O34" i="31"/>
  <c r="B34" i="31"/>
  <c r="W33" i="31"/>
  <c r="S33" i="31"/>
  <c r="R33" i="31"/>
  <c r="O33" i="31"/>
  <c r="N33" i="31"/>
  <c r="W32" i="31"/>
  <c r="S32" i="31"/>
  <c r="R32" i="31"/>
  <c r="O32" i="31"/>
  <c r="N32" i="31"/>
  <c r="W31" i="31"/>
  <c r="S31" i="31"/>
  <c r="R31" i="31"/>
  <c r="O31" i="31"/>
  <c r="N31" i="31"/>
  <c r="W30" i="31"/>
  <c r="S30" i="31"/>
  <c r="R30" i="31"/>
  <c r="O30" i="31"/>
  <c r="N30" i="31"/>
  <c r="W29" i="31"/>
  <c r="S29" i="31"/>
  <c r="R29" i="31"/>
  <c r="O29" i="31"/>
  <c r="N29" i="31"/>
  <c r="W28" i="31"/>
  <c r="S28" i="31"/>
  <c r="R28" i="31"/>
  <c r="O28" i="31"/>
  <c r="N28" i="31"/>
  <c r="W27" i="31"/>
  <c r="S27" i="31"/>
  <c r="R27" i="31"/>
  <c r="O27" i="31"/>
  <c r="N27" i="31"/>
  <c r="W26" i="31"/>
  <c r="S26" i="31"/>
  <c r="R26" i="31"/>
  <c r="O26" i="31"/>
  <c r="N26" i="31"/>
  <c r="W14" i="31"/>
  <c r="S14" i="31"/>
  <c r="R14" i="31"/>
  <c r="O14" i="31"/>
  <c r="B14" i="31"/>
  <c r="W13" i="31"/>
  <c r="S13" i="31"/>
  <c r="R13" i="31"/>
  <c r="O13" i="31"/>
  <c r="N13" i="31"/>
  <c r="W12" i="31"/>
  <c r="S12" i="31"/>
  <c r="R12" i="31"/>
  <c r="O12" i="31"/>
  <c r="N12" i="31"/>
  <c r="W11" i="31"/>
  <c r="S11" i="31"/>
  <c r="R11" i="31"/>
  <c r="O11" i="31"/>
  <c r="N11" i="31"/>
  <c r="W10" i="31"/>
  <c r="S10" i="31"/>
  <c r="R10" i="31"/>
  <c r="O10" i="31"/>
  <c r="N10" i="31"/>
  <c r="W55" i="29"/>
  <c r="S55" i="29"/>
  <c r="R55" i="29"/>
  <c r="O55" i="29"/>
  <c r="B55" i="29"/>
  <c r="W54" i="29"/>
  <c r="S54" i="29"/>
  <c r="R54" i="29"/>
  <c r="O54" i="29"/>
  <c r="N54" i="29"/>
  <c r="W53" i="29"/>
  <c r="S53" i="29"/>
  <c r="R53" i="29"/>
  <c r="O53" i="29"/>
  <c r="N53" i="29"/>
  <c r="W52" i="29"/>
  <c r="S52" i="29"/>
  <c r="R52" i="29"/>
  <c r="O52" i="29"/>
  <c r="N52" i="29"/>
  <c r="W51" i="29"/>
  <c r="S51" i="29"/>
  <c r="R51" i="29"/>
  <c r="O51" i="29"/>
  <c r="N51" i="29"/>
  <c r="W42" i="29"/>
  <c r="S42" i="29"/>
  <c r="R42" i="29"/>
  <c r="O42" i="29"/>
  <c r="B42" i="29"/>
  <c r="W41" i="29"/>
  <c r="S41" i="29"/>
  <c r="R41" i="29"/>
  <c r="O41" i="29"/>
  <c r="N41" i="29"/>
  <c r="W40" i="29"/>
  <c r="S40" i="29"/>
  <c r="R40" i="29"/>
  <c r="O40" i="29"/>
  <c r="N40" i="29"/>
  <c r="W39" i="29"/>
  <c r="S39" i="29"/>
  <c r="R39" i="29"/>
  <c r="O39" i="29"/>
  <c r="N39" i="29"/>
  <c r="W38" i="29"/>
  <c r="S38" i="29"/>
  <c r="R38" i="29"/>
  <c r="O38" i="29"/>
  <c r="N38" i="29"/>
  <c r="W33" i="29"/>
  <c r="S33" i="29"/>
  <c r="R33" i="29"/>
  <c r="O33" i="29"/>
  <c r="B33" i="29"/>
  <c r="W32" i="29"/>
  <c r="S32" i="29"/>
  <c r="R32" i="29"/>
  <c r="O32" i="29"/>
  <c r="N32" i="29"/>
  <c r="W31" i="29"/>
  <c r="S31" i="29"/>
  <c r="R31" i="29"/>
  <c r="O31" i="29"/>
  <c r="N31" i="29"/>
  <c r="W30" i="29"/>
  <c r="S30" i="29"/>
  <c r="R30" i="29"/>
  <c r="O30" i="29"/>
  <c r="N30" i="29"/>
  <c r="W29" i="29"/>
  <c r="S29" i="29"/>
  <c r="R29" i="29"/>
  <c r="O29" i="29"/>
  <c r="N29" i="29"/>
  <c r="G24" i="29"/>
  <c r="F24" i="29"/>
  <c r="E24" i="29"/>
  <c r="C24" i="29"/>
  <c r="B24" i="29"/>
  <c r="I23" i="29"/>
  <c r="G23" i="29"/>
  <c r="I22" i="29"/>
  <c r="G22" i="29"/>
  <c r="I21" i="29"/>
  <c r="G21" i="29"/>
  <c r="I20" i="29"/>
  <c r="G20" i="29"/>
  <c r="W15" i="29"/>
  <c r="S15" i="29"/>
  <c r="R15" i="29"/>
  <c r="O15" i="29"/>
  <c r="B15" i="29"/>
  <c r="W14" i="29"/>
  <c r="S14" i="29"/>
  <c r="R14" i="29"/>
  <c r="O14" i="29"/>
  <c r="N14" i="29"/>
  <c r="W13" i="29"/>
  <c r="S13" i="29"/>
  <c r="R13" i="29"/>
  <c r="O13" i="29"/>
  <c r="N13" i="29"/>
  <c r="W12" i="29"/>
  <c r="S12" i="29"/>
  <c r="R12" i="29"/>
  <c r="O12" i="29"/>
  <c r="N12" i="29"/>
  <c r="W11" i="29"/>
  <c r="S11" i="29"/>
  <c r="R11" i="29"/>
  <c r="O11" i="29"/>
  <c r="N11" i="29"/>
  <c r="O13" i="35"/>
  <c r="N13" i="35"/>
  <c r="M13" i="35"/>
  <c r="L13" i="35"/>
  <c r="K13" i="35"/>
  <c r="J13" i="35"/>
  <c r="I13" i="35"/>
  <c r="H13" i="35"/>
  <c r="G13" i="35"/>
  <c r="F13" i="35"/>
  <c r="E13" i="35"/>
  <c r="D13" i="35"/>
  <c r="C13" i="35"/>
  <c r="O12" i="35"/>
  <c r="M12" i="35"/>
  <c r="O11" i="35"/>
  <c r="M11" i="35"/>
  <c r="O10" i="35"/>
  <c r="M10" i="35"/>
  <c r="O9" i="35"/>
  <c r="M9" i="35"/>
  <c r="Y24" i="43"/>
  <c r="U24" i="43"/>
  <c r="T24" i="43"/>
  <c r="Q24" i="43"/>
  <c r="O24" i="43"/>
  <c r="B24" i="43"/>
  <c r="Y22" i="43"/>
  <c r="U22" i="43"/>
  <c r="T22" i="43"/>
  <c r="Q22" i="43"/>
  <c r="O22" i="43"/>
  <c r="B22" i="43"/>
  <c r="Y21" i="43"/>
  <c r="U21" i="43"/>
  <c r="T21" i="43"/>
  <c r="Q21" i="43"/>
  <c r="O21" i="43"/>
  <c r="N21" i="43"/>
  <c r="Y20" i="43"/>
  <c r="U20" i="43"/>
  <c r="T20" i="43"/>
  <c r="Q20" i="43"/>
  <c r="O20" i="43"/>
  <c r="N20" i="43"/>
  <c r="Y16" i="43"/>
  <c r="U16" i="43"/>
  <c r="T16" i="43"/>
  <c r="Q16" i="43"/>
  <c r="O16" i="43"/>
  <c r="B16" i="43"/>
  <c r="Y15" i="43"/>
  <c r="U15" i="43"/>
  <c r="T15" i="43"/>
  <c r="Q15" i="43"/>
  <c r="O15" i="43"/>
  <c r="Y14" i="43"/>
  <c r="U14" i="43"/>
  <c r="T14" i="43"/>
  <c r="Q14" i="43"/>
  <c r="O14" i="43"/>
  <c r="Y13" i="43"/>
  <c r="U13" i="43"/>
  <c r="T13" i="43"/>
  <c r="Q13" i="43"/>
  <c r="O13" i="43"/>
  <c r="Y12" i="43"/>
  <c r="U12" i="43"/>
  <c r="T12" i="43"/>
  <c r="Q12" i="43"/>
  <c r="O12" i="43"/>
  <c r="Y11" i="43"/>
  <c r="U11" i="43"/>
  <c r="T11" i="43"/>
  <c r="Q11" i="43"/>
  <c r="O11" i="43"/>
  <c r="Y10" i="43"/>
  <c r="U10" i="43"/>
  <c r="T10" i="43"/>
  <c r="Q10" i="43"/>
  <c r="O10" i="43"/>
  <c r="Y9" i="43"/>
  <c r="U9" i="43"/>
  <c r="T9" i="43"/>
  <c r="Q9" i="43"/>
  <c r="O9" i="43"/>
  <c r="Y8" i="43"/>
  <c r="U8" i="43"/>
  <c r="T8" i="43"/>
  <c r="Q8" i="43"/>
  <c r="O8" i="43"/>
  <c r="Y19" i="42"/>
  <c r="U19" i="42"/>
  <c r="T19" i="42"/>
  <c r="Q19" i="42"/>
  <c r="O19" i="42"/>
  <c r="B19" i="42"/>
  <c r="Y18" i="42"/>
  <c r="U18" i="42"/>
  <c r="T18" i="42"/>
  <c r="Q18" i="42"/>
  <c r="O18" i="42"/>
  <c r="N18" i="42"/>
  <c r="Y17" i="42"/>
  <c r="U17" i="42"/>
  <c r="T17" i="42"/>
  <c r="Q17" i="42"/>
  <c r="O17" i="42"/>
  <c r="N17" i="42"/>
  <c r="Y14" i="42"/>
  <c r="U14" i="42"/>
  <c r="T14" i="42"/>
  <c r="Q14" i="42"/>
  <c r="O14" i="42"/>
  <c r="B14" i="42"/>
  <c r="Y13" i="42"/>
  <c r="U13" i="42"/>
  <c r="T13" i="42"/>
  <c r="Q13" i="42"/>
  <c r="O13" i="42"/>
  <c r="N13" i="42"/>
  <c r="Y12" i="42"/>
  <c r="U12" i="42"/>
  <c r="T12" i="42"/>
  <c r="Q12" i="42"/>
  <c r="O12" i="42"/>
  <c r="N12" i="42"/>
  <c r="W17" i="44"/>
  <c r="S17" i="44"/>
  <c r="R17" i="44"/>
  <c r="O17" i="44"/>
  <c r="B17" i="44"/>
  <c r="W16" i="44"/>
  <c r="S16" i="44"/>
  <c r="R16" i="44"/>
  <c r="O16" i="44"/>
  <c r="N16" i="44"/>
  <c r="W15" i="44"/>
  <c r="S15" i="44"/>
  <c r="R15" i="44"/>
  <c r="O15" i="44"/>
  <c r="N15" i="44"/>
  <c r="W14" i="44"/>
  <c r="S14" i="44"/>
  <c r="R14" i="44"/>
  <c r="O14" i="44"/>
  <c r="N14" i="44"/>
  <c r="W13" i="44"/>
  <c r="S13" i="44"/>
  <c r="R13" i="44"/>
  <c r="O13" i="44"/>
  <c r="N13" i="44"/>
  <c r="W12" i="44"/>
  <c r="S12" i="44"/>
  <c r="R12" i="44"/>
  <c r="O12" i="44"/>
  <c r="N12" i="44"/>
</calcChain>
</file>

<file path=xl/sharedStrings.xml><?xml version="1.0" encoding="utf-8"?>
<sst xmlns="http://schemas.openxmlformats.org/spreadsheetml/2006/main" count="615" uniqueCount="155">
  <si>
    <t>NANCHANG HUAHAN INDUSTRY CO.,LTD</t>
  </si>
  <si>
    <t>EAST OF DONGSHENG AVENUE,SOUTH OF YIFANG ROAD(103PLANT),</t>
  </si>
  <si>
    <t>NO.1599 DONGSHENG AVENUE,CHANGDONG INDUSTRIAL ZONE,</t>
  </si>
  <si>
    <t xml:space="preserve">QINGSHANHU DISTRICT,NANCHANG CITY,JIANGXI PROVINCE
</t>
  </si>
  <si>
    <t>PACKINGLIST</t>
  </si>
  <si>
    <t>INVOICE NO.:</t>
  </si>
  <si>
    <t>DATE:</t>
  </si>
  <si>
    <t>Carton  Number</t>
  </si>
  <si>
    <t>Total    Carton</t>
  </si>
  <si>
    <t>Style</t>
  </si>
  <si>
    <r>
      <rPr>
        <b/>
        <sz val="11"/>
        <color theme="1"/>
        <rFont val="Times New Roman"/>
        <family val="1"/>
      </rPr>
      <t xml:space="preserve">SKU </t>
    </r>
    <r>
      <rPr>
        <b/>
        <sz val="11"/>
        <color theme="1"/>
        <rFont val="宋体"/>
        <charset val="134"/>
      </rPr>
      <t>号码</t>
    </r>
  </si>
  <si>
    <t>COLOR</t>
  </si>
  <si>
    <t>5/6</t>
  </si>
  <si>
    <t>6X</t>
  </si>
  <si>
    <t>7/8</t>
  </si>
  <si>
    <t>10/12</t>
  </si>
  <si>
    <t>14</t>
  </si>
  <si>
    <t>INN</t>
  </si>
  <si>
    <t>#OF PCKS</t>
  </si>
  <si>
    <t>PER CARTON QTY</t>
  </si>
  <si>
    <t>TTY QTY</t>
  </si>
  <si>
    <t xml:space="preserve"> Grs Wgt/KG</t>
  </si>
  <si>
    <t>Net Wgt/KG</t>
  </si>
  <si>
    <t>TOTAL GW</t>
  </si>
  <si>
    <t>TOTAL NW</t>
  </si>
  <si>
    <t>MEAS(CM)   L*W*H</t>
  </si>
  <si>
    <t>CBM</t>
  </si>
  <si>
    <t>1-100</t>
  </si>
  <si>
    <t>LG33889</t>
  </si>
  <si>
    <t>0203207</t>
  </si>
  <si>
    <t>粉色SACHET PINK</t>
  </si>
  <si>
    <t>2</t>
  </si>
  <si>
    <t>6</t>
  </si>
  <si>
    <t>0298640</t>
  </si>
  <si>
    <t>麻灰Heather</t>
  </si>
  <si>
    <t>1-50</t>
  </si>
  <si>
    <t>0298639</t>
  </si>
  <si>
    <t>黑色BLACK</t>
  </si>
  <si>
    <t>1-159</t>
  </si>
  <si>
    <t>BG33889</t>
  </si>
  <si>
    <t>0203206</t>
  </si>
  <si>
    <t>1-151</t>
  </si>
  <si>
    <t>0298641</t>
  </si>
  <si>
    <t>CVC 6040/ 220G绒布</t>
  </si>
  <si>
    <t>7单</t>
  </si>
  <si>
    <t>P.O.#</t>
  </si>
  <si>
    <r>
      <rPr>
        <b/>
        <sz val="11"/>
        <color theme="1"/>
        <rFont val="Times New Roman"/>
        <family val="1"/>
      </rPr>
      <t xml:space="preserve">SIZE    </t>
    </r>
    <r>
      <rPr>
        <b/>
        <sz val="14"/>
        <color theme="1"/>
        <rFont val="Times New Roman"/>
        <family val="1"/>
      </rPr>
      <t>xs</t>
    </r>
  </si>
  <si>
    <r>
      <rPr>
        <b/>
        <sz val="11"/>
        <color theme="1"/>
        <rFont val="Times New Roman"/>
        <family val="1"/>
      </rPr>
      <t xml:space="preserve">SIZE    </t>
    </r>
    <r>
      <rPr>
        <b/>
        <sz val="16"/>
        <color theme="1"/>
        <rFont val="Times New Roman"/>
        <family val="1"/>
      </rPr>
      <t>s</t>
    </r>
  </si>
  <si>
    <t>SIZE    M</t>
  </si>
  <si>
    <t>SIZE    L</t>
  </si>
  <si>
    <t>SIZE    XL</t>
  </si>
  <si>
    <t>SIZE    XXL</t>
  </si>
  <si>
    <t>SIZE  XXXL</t>
  </si>
  <si>
    <r>
      <rPr>
        <b/>
        <sz val="11"/>
        <color theme="1"/>
        <rFont val="宋体"/>
        <charset val="134"/>
      </rPr>
      <t>单价</t>
    </r>
    <r>
      <rPr>
        <b/>
        <sz val="11"/>
        <color theme="1"/>
        <rFont val="Times New Roman"/>
        <family val="1"/>
      </rPr>
      <t>/dz $</t>
    </r>
  </si>
  <si>
    <r>
      <rPr>
        <b/>
        <sz val="11"/>
        <color theme="1"/>
        <rFont val="宋体"/>
        <charset val="134"/>
      </rPr>
      <t>总金额</t>
    </r>
    <r>
      <rPr>
        <b/>
        <sz val="11"/>
        <color theme="1"/>
        <rFont val="Times New Roman"/>
        <family val="1"/>
      </rPr>
      <t>$</t>
    </r>
  </si>
  <si>
    <t>1-300</t>
  </si>
  <si>
    <t>NB23100126733（AFJD721)</t>
  </si>
  <si>
    <t>073792A</t>
  </si>
  <si>
    <t>BLACK SOOT黑色印花</t>
  </si>
  <si>
    <t>2210-2691</t>
  </si>
  <si>
    <t>WINTER WHITE白色印花</t>
  </si>
  <si>
    <t>1-202</t>
  </si>
  <si>
    <t>073851A</t>
  </si>
  <si>
    <t>203-366</t>
  </si>
  <si>
    <t>SIZE   1X</t>
  </si>
  <si>
    <t>SIZE    2X</t>
  </si>
  <si>
    <t>SIZE   3X</t>
  </si>
  <si>
    <t>SIZE  4X</t>
  </si>
  <si>
    <t>1-2</t>
  </si>
  <si>
    <t>AFXD721</t>
  </si>
  <si>
    <t>073828A</t>
  </si>
  <si>
    <r>
      <rPr>
        <sz val="14"/>
        <color theme="1"/>
        <rFont val="Times New Roman"/>
        <family val="1"/>
      </rPr>
      <t>BLACK SOOT</t>
    </r>
    <r>
      <rPr>
        <sz val="14"/>
        <color theme="1"/>
        <rFont val="宋体"/>
        <charset val="134"/>
      </rPr>
      <t>黑色印花</t>
    </r>
  </si>
  <si>
    <t>3-6</t>
  </si>
  <si>
    <t>7-10</t>
  </si>
  <si>
    <t>11-15</t>
  </si>
  <si>
    <t>16-17</t>
  </si>
  <si>
    <t>18-19</t>
  </si>
  <si>
    <t>21-21</t>
  </si>
  <si>
    <t>22-24</t>
  </si>
  <si>
    <t>日期</t>
  </si>
  <si>
    <t>仓库</t>
  </si>
  <si>
    <t>宏德</t>
  </si>
  <si>
    <t>三和</t>
  </si>
  <si>
    <t>中外017</t>
  </si>
  <si>
    <t>中外013</t>
  </si>
  <si>
    <t>中外014</t>
  </si>
  <si>
    <t>散货</t>
  </si>
  <si>
    <t>合计</t>
  </si>
  <si>
    <t>要求</t>
  </si>
  <si>
    <t>差额</t>
  </si>
  <si>
    <t>红色</t>
  </si>
  <si>
    <t>绿色格子</t>
  </si>
  <si>
    <t>黑色格子</t>
  </si>
  <si>
    <t>黑色</t>
  </si>
  <si>
    <t>NCHH0000</t>
  </si>
  <si>
    <t>NB32100081254Q(BCJT730)</t>
  </si>
  <si>
    <t>050387B</t>
  </si>
  <si>
    <t>BLACK SOOT黑色 /浅麻灰</t>
  </si>
  <si>
    <t>HOT CHOCOLATE深咖啡/卡其</t>
  </si>
  <si>
    <t>GREEN MIDNIGHT绿色/黑色</t>
  </si>
  <si>
    <t>RICH RED大红/ 粉色</t>
  </si>
  <si>
    <t>走</t>
  </si>
  <si>
    <t>余</t>
  </si>
  <si>
    <t>验货</t>
  </si>
  <si>
    <t>42美森 装26号cosco</t>
  </si>
  <si>
    <t>3370-4502</t>
  </si>
  <si>
    <t>4976-5484</t>
  </si>
  <si>
    <t>6454-7495</t>
  </si>
  <si>
    <t>1-12</t>
  </si>
  <si>
    <t>050332B</t>
  </si>
  <si>
    <t>13-18</t>
  </si>
  <si>
    <t>19-24</t>
  </si>
  <si>
    <t>25-30</t>
  </si>
  <si>
    <t>1-74</t>
  </si>
  <si>
    <t>050386B</t>
  </si>
  <si>
    <t>75-148</t>
  </si>
  <si>
    <t>149-185</t>
  </si>
  <si>
    <t>186-259</t>
  </si>
  <si>
    <t>1-2195</t>
  </si>
  <si>
    <t>2196-4502</t>
  </si>
  <si>
    <t>4502-5484</t>
  </si>
  <si>
    <t>5485-7495</t>
  </si>
  <si>
    <t>112-185</t>
  </si>
  <si>
    <t>NB22100069547(BCJT715)</t>
  </si>
  <si>
    <t>050088B</t>
  </si>
  <si>
    <t>DIAMANT 豆绿</t>
  </si>
  <si>
    <t>BRILLIANT RED 亮红</t>
  </si>
  <si>
    <t>6279-8712</t>
  </si>
  <si>
    <t>050034B</t>
  </si>
  <si>
    <t>8713-12773</t>
  </si>
  <si>
    <t xml:space="preserve">BLACK SOOT黑色 </t>
  </si>
  <si>
    <t>75-111</t>
  </si>
  <si>
    <t>COFFEE CAKE咖啡色</t>
  </si>
  <si>
    <t>1-4547</t>
  </si>
  <si>
    <t>4548-6278</t>
  </si>
  <si>
    <t>FROM SHANG TO LA</t>
  </si>
  <si>
    <t>MAY  19TH,2020</t>
  </si>
  <si>
    <t>1-3241</t>
  </si>
  <si>
    <t>NB11100023797(B0JH710)</t>
  </si>
  <si>
    <t>046974B</t>
  </si>
  <si>
    <t>3242-6185</t>
  </si>
  <si>
    <r>
      <rPr>
        <sz val="12"/>
        <color theme="1"/>
        <rFont val="Calibri"/>
        <charset val="134"/>
        <scheme val="minor"/>
      </rPr>
      <t>L</t>
    </r>
    <r>
      <rPr>
        <sz val="12"/>
        <color theme="1"/>
        <rFont val="Calibri"/>
        <charset val="134"/>
        <scheme val="minor"/>
      </rPr>
      <t xml:space="preserve">IGHT GREY HEATHER麻灰色 </t>
    </r>
  </si>
  <si>
    <t>6186-8608</t>
  </si>
  <si>
    <t>PRETTY IN PINK粉色</t>
  </si>
  <si>
    <t>8609-10701</t>
  </si>
  <si>
    <t>SEA TURTLE绿色</t>
  </si>
  <si>
    <t>657-1312</t>
  </si>
  <si>
    <t>NB31100030988(BAJT787)</t>
  </si>
  <si>
    <t>048349B</t>
  </si>
  <si>
    <t>1571-1828</t>
  </si>
  <si>
    <t>DELICATE IVORY象牙</t>
  </si>
  <si>
    <t>2485-3140</t>
  </si>
  <si>
    <t>BUFF NUDE浅黄</t>
  </si>
  <si>
    <t>3569-3995</t>
  </si>
  <si>
    <t>DARK NAVY深蓝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</si>
</sst>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17">
    <font>
      <sz val="11"/>
      <color theme="1"/>
      <name val="Calibri"/>
      <charset val="134"/>
      <scheme val="minor"/>
    </font>
    <font>
      <b/>
      <sz val="36"/>
      <color theme="1"/>
      <name val="Calibri"/>
      <charset val="134"/>
      <scheme val="minor"/>
    </font>
    <font>
      <b/>
      <sz val="18"/>
      <color theme="1"/>
      <name val="Times New Roman"/>
      <family val="1"/>
    </font>
    <font>
      <b/>
      <sz val="26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charset val="134"/>
      <scheme val="minor"/>
    </font>
    <font>
      <sz val="22"/>
      <color rgb="FFFF0000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26"/>
      <color rgb="FFFF0000"/>
      <name val="Calibri"/>
      <charset val="134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宋体"/>
      <charset val="134"/>
    </font>
    <font>
      <sz val="14"/>
      <color theme="1"/>
      <name val="宋体"/>
      <charset val="134"/>
    </font>
    <font>
      <sz val="9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4" borderId="0" xfId="0" applyFill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8" fillId="0" borderId="0" xfId="0" applyFont="1">
      <alignment vertical="center"/>
    </xf>
    <xf numFmtId="164" fontId="0" fillId="0" borderId="0" xfId="0" applyNumberForma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6" fillId="0" borderId="5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  <color rgb="FF0000CC"/>
      <color rgb="FF00FFCC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351790</xdr:colOff>
      <xdr:row>16</xdr:row>
      <xdr:rowOff>255270</xdr:rowOff>
    </xdr:from>
    <xdr:to>
      <xdr:col>8</xdr:col>
      <xdr:colOff>337820</xdr:colOff>
      <xdr:row>19</xdr:row>
      <xdr:rowOff>153035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99865" y="6637020"/>
          <a:ext cx="2043430" cy="10407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view="pageBreakPreview" zoomScaleNormal="100" workbookViewId="0">
      <selection activeCell="A4" sqref="A4:W4"/>
    </sheetView>
  </sheetViews>
  <sheetFormatPr defaultColWidth="9" defaultRowHeight="15"/>
  <cols>
    <col min="5" max="5" width="11.85546875" style="80" customWidth="1"/>
    <col min="18" max="19" width="10.42578125"/>
  </cols>
  <sheetData>
    <row r="1" spans="1:23" ht="39" customHeight="1">
      <c r="A1" s="107"/>
      <c r="B1" s="108"/>
      <c r="C1" s="108"/>
      <c r="D1" s="108"/>
      <c r="E1" s="109"/>
      <c r="F1" s="107"/>
      <c r="G1" s="107"/>
      <c r="H1" s="107"/>
      <c r="I1" s="107"/>
      <c r="J1" s="107"/>
      <c r="K1" s="107"/>
      <c r="L1" s="107"/>
      <c r="M1" s="108"/>
      <c r="N1" s="108"/>
      <c r="O1" s="108"/>
      <c r="P1" s="110"/>
      <c r="Q1" s="110"/>
      <c r="R1" s="110"/>
      <c r="S1" s="110"/>
      <c r="T1" s="110"/>
      <c r="U1" s="110"/>
      <c r="V1" s="110"/>
      <c r="W1" s="111"/>
    </row>
    <row r="2" spans="1:23" ht="22.5">
      <c r="A2" s="112"/>
      <c r="B2" s="113"/>
      <c r="C2" s="113"/>
      <c r="D2" s="113"/>
      <c r="E2" s="114"/>
      <c r="F2" s="112"/>
      <c r="G2" s="112"/>
      <c r="H2" s="112"/>
      <c r="I2" s="112"/>
      <c r="J2" s="112"/>
      <c r="K2" s="112"/>
      <c r="L2" s="112"/>
      <c r="M2" s="113"/>
      <c r="N2" s="113"/>
      <c r="O2" s="113"/>
      <c r="P2" s="115"/>
      <c r="Q2" s="115"/>
      <c r="R2" s="115"/>
      <c r="S2" s="115"/>
      <c r="T2" s="115"/>
      <c r="U2" s="115"/>
      <c r="V2" s="115"/>
      <c r="W2" s="116"/>
    </row>
    <row r="3" spans="1:23" ht="22.5">
      <c r="A3" s="112"/>
      <c r="B3" s="113"/>
      <c r="C3" s="113"/>
      <c r="D3" s="113"/>
      <c r="E3" s="114"/>
      <c r="F3" s="112"/>
      <c r="G3" s="112"/>
      <c r="H3" s="112"/>
      <c r="I3" s="112"/>
      <c r="J3" s="112"/>
      <c r="K3" s="112"/>
      <c r="L3" s="112"/>
      <c r="M3" s="113"/>
      <c r="N3" s="113"/>
      <c r="O3" s="113"/>
      <c r="P3" s="115"/>
      <c r="Q3" s="115"/>
      <c r="R3" s="115"/>
      <c r="S3" s="115"/>
      <c r="T3" s="115"/>
      <c r="U3" s="115"/>
      <c r="V3" s="115"/>
      <c r="W3" s="116"/>
    </row>
    <row r="4" spans="1:23" ht="22.5">
      <c r="A4" s="117"/>
      <c r="B4" s="114"/>
      <c r="C4" s="114"/>
      <c r="D4" s="114"/>
      <c r="E4" s="114"/>
      <c r="F4" s="117"/>
      <c r="G4" s="117"/>
      <c r="H4" s="117"/>
      <c r="I4" s="117"/>
      <c r="J4" s="117"/>
      <c r="K4" s="117"/>
      <c r="L4" s="117"/>
      <c r="M4" s="114"/>
      <c r="N4" s="114"/>
      <c r="O4" s="114"/>
      <c r="P4" s="116"/>
      <c r="Q4" s="116"/>
      <c r="R4" s="116"/>
      <c r="S4" s="116"/>
      <c r="T4" s="116"/>
      <c r="U4" s="116"/>
      <c r="V4" s="116"/>
      <c r="W4" s="116"/>
    </row>
    <row r="5" spans="1:23" ht="18" customHeight="1">
      <c r="A5" s="19"/>
      <c r="B5" s="2"/>
      <c r="C5" s="2"/>
      <c r="D5" s="2"/>
      <c r="E5" s="93" t="s">
        <v>4</v>
      </c>
      <c r="F5" s="94"/>
      <c r="G5" s="94"/>
      <c r="H5" s="94"/>
      <c r="I5" s="94"/>
      <c r="J5" s="94"/>
      <c r="K5" s="94"/>
      <c r="L5" s="94"/>
      <c r="M5" s="93"/>
      <c r="N5" s="93"/>
      <c r="O5" s="93"/>
      <c r="P5" s="95"/>
      <c r="Q5" s="95"/>
      <c r="R5" s="118" t="s">
        <v>5</v>
      </c>
      <c r="S5" s="118"/>
      <c r="T5" s="116"/>
      <c r="U5" s="116"/>
      <c r="V5" s="116"/>
      <c r="W5" s="116"/>
    </row>
    <row r="6" spans="1:23" ht="2.1" customHeight="1">
      <c r="A6" s="20"/>
      <c r="B6" s="1"/>
      <c r="C6" s="1"/>
      <c r="D6" s="1"/>
      <c r="E6" s="93"/>
      <c r="F6" s="94"/>
      <c r="G6" s="94"/>
      <c r="H6" s="94"/>
      <c r="I6" s="94"/>
      <c r="J6" s="94"/>
      <c r="K6" s="94"/>
      <c r="L6" s="94"/>
      <c r="M6" s="93"/>
      <c r="N6" s="93"/>
      <c r="O6" s="93"/>
      <c r="P6" s="95"/>
      <c r="Q6" s="95"/>
      <c r="R6" s="14"/>
      <c r="S6" s="14"/>
      <c r="T6" s="14"/>
      <c r="U6" s="14"/>
      <c r="V6" s="14"/>
      <c r="W6" s="74"/>
    </row>
    <row r="7" spans="1:23" ht="15" customHeight="1">
      <c r="A7" s="99"/>
      <c r="B7" s="100"/>
      <c r="C7" s="100"/>
      <c r="D7" s="4"/>
      <c r="E7" s="96"/>
      <c r="F7" s="97"/>
      <c r="G7" s="97"/>
      <c r="H7" s="97"/>
      <c r="I7" s="97"/>
      <c r="J7" s="97"/>
      <c r="K7" s="97"/>
      <c r="L7" s="97"/>
      <c r="M7" s="96"/>
      <c r="N7" s="96"/>
      <c r="O7" s="96"/>
      <c r="P7" s="98"/>
      <c r="Q7" s="98"/>
      <c r="R7" s="101" t="s">
        <v>6</v>
      </c>
      <c r="S7" s="101"/>
      <c r="T7" s="101"/>
      <c r="U7" s="101"/>
      <c r="V7" s="101"/>
      <c r="W7" s="102"/>
    </row>
    <row r="8" spans="1:23" ht="18" customHeight="1">
      <c r="F8" s="82"/>
      <c r="G8" s="82"/>
      <c r="H8" s="82"/>
      <c r="I8" s="82"/>
      <c r="J8" s="82"/>
      <c r="K8" s="82"/>
      <c r="L8" s="82"/>
      <c r="P8" s="57"/>
      <c r="Q8" s="57"/>
      <c r="R8" s="57"/>
      <c r="S8" s="57"/>
      <c r="T8" s="57"/>
      <c r="U8" s="57"/>
      <c r="V8" s="57"/>
      <c r="W8" s="57"/>
    </row>
    <row r="9" spans="1:23" ht="30" hidden="1" customHeight="1">
      <c r="A9" s="75"/>
      <c r="B9" s="76"/>
      <c r="C9" s="76"/>
      <c r="D9" s="76"/>
      <c r="E9" s="3"/>
      <c r="F9" s="81"/>
      <c r="G9" s="81"/>
      <c r="H9" s="81"/>
      <c r="I9" s="81"/>
      <c r="J9" s="81"/>
      <c r="K9" s="81"/>
      <c r="L9" s="81"/>
      <c r="M9" s="3"/>
      <c r="N9" s="3"/>
      <c r="O9" s="3"/>
      <c r="P9" s="77"/>
      <c r="Q9" s="77"/>
      <c r="R9" s="79"/>
      <c r="S9" s="79"/>
      <c r="T9" s="79"/>
      <c r="U9" s="79"/>
      <c r="V9" s="79"/>
      <c r="W9" s="78"/>
    </row>
    <row r="10" spans="1:23" ht="6.95" customHeight="1">
      <c r="F10" s="82"/>
      <c r="G10" s="82"/>
      <c r="H10" s="82"/>
      <c r="I10" s="82"/>
      <c r="J10" s="82"/>
      <c r="K10" s="82"/>
      <c r="L10" s="82"/>
      <c r="P10" s="57"/>
      <c r="Q10" s="57"/>
      <c r="R10" s="57"/>
      <c r="S10" s="57"/>
      <c r="T10" s="57"/>
      <c r="U10" s="57"/>
      <c r="V10" s="57"/>
      <c r="W10" s="74"/>
    </row>
    <row r="11" spans="1:23" ht="56.1" customHeight="1">
      <c r="A11" s="35" t="s">
        <v>7</v>
      </c>
      <c r="B11" s="5" t="s">
        <v>8</v>
      </c>
      <c r="C11" s="5" t="s">
        <v>9</v>
      </c>
      <c r="D11" s="5" t="s">
        <v>10</v>
      </c>
      <c r="E11" s="6" t="s">
        <v>11</v>
      </c>
      <c r="F11" s="35">
        <v>4</v>
      </c>
      <c r="G11" s="35" t="s">
        <v>12</v>
      </c>
      <c r="H11" s="35" t="s">
        <v>13</v>
      </c>
      <c r="I11" s="35" t="s">
        <v>14</v>
      </c>
      <c r="J11" s="35" t="s">
        <v>15</v>
      </c>
      <c r="K11" s="35" t="s">
        <v>16</v>
      </c>
      <c r="L11" s="35" t="s">
        <v>17</v>
      </c>
      <c r="M11" s="5" t="s">
        <v>18</v>
      </c>
      <c r="N11" s="5" t="s">
        <v>19</v>
      </c>
      <c r="O11" s="5" t="s">
        <v>20</v>
      </c>
      <c r="P11" s="67" t="s">
        <v>21</v>
      </c>
      <c r="Q11" s="67" t="s">
        <v>22</v>
      </c>
      <c r="R11" s="67" t="s">
        <v>23</v>
      </c>
      <c r="S11" s="67" t="s">
        <v>24</v>
      </c>
      <c r="T11" s="103" t="s">
        <v>25</v>
      </c>
      <c r="U11" s="103"/>
      <c r="V11" s="103"/>
      <c r="W11" s="67" t="s">
        <v>26</v>
      </c>
    </row>
    <row r="12" spans="1:23" ht="51" customHeight="1">
      <c r="A12" s="8" t="s">
        <v>27</v>
      </c>
      <c r="B12" s="8">
        <v>100</v>
      </c>
      <c r="C12" s="104" t="s">
        <v>28</v>
      </c>
      <c r="D12" s="89" t="s">
        <v>29</v>
      </c>
      <c r="E12" s="83" t="s">
        <v>30</v>
      </c>
      <c r="F12" s="84" t="s">
        <v>31</v>
      </c>
      <c r="G12" s="84" t="s">
        <v>31</v>
      </c>
      <c r="H12" s="84" t="s">
        <v>31</v>
      </c>
      <c r="I12" s="84"/>
      <c r="J12" s="84"/>
      <c r="K12" s="84"/>
      <c r="L12" s="84" t="s">
        <v>32</v>
      </c>
      <c r="M12" s="9">
        <v>10</v>
      </c>
      <c r="N12" s="10">
        <f>M12*L12</f>
        <v>60</v>
      </c>
      <c r="O12" s="8">
        <f>N12*B12</f>
        <v>6000</v>
      </c>
      <c r="P12" s="13">
        <v>14.8</v>
      </c>
      <c r="Q12" s="72">
        <v>14</v>
      </c>
      <c r="R12" s="72">
        <f t="shared" ref="R12:R16" si="0">P12*B12</f>
        <v>1480</v>
      </c>
      <c r="S12" s="72">
        <f t="shared" ref="S12:S16" si="1">Q12*B12</f>
        <v>1400</v>
      </c>
      <c r="T12" s="72">
        <v>46</v>
      </c>
      <c r="U12" s="72">
        <v>38</v>
      </c>
      <c r="V12" s="72">
        <v>70</v>
      </c>
      <c r="W12" s="72">
        <f>T12*U12*V12*B12/1000000</f>
        <v>12.236000000000001</v>
      </c>
    </row>
    <row r="13" spans="1:23" ht="63" customHeight="1">
      <c r="A13" s="8"/>
      <c r="B13" s="8"/>
      <c r="C13" s="105"/>
      <c r="D13" s="89" t="s">
        <v>33</v>
      </c>
      <c r="E13" s="80" t="s">
        <v>34</v>
      </c>
      <c r="F13" s="84" t="s">
        <v>31</v>
      </c>
      <c r="G13" s="84" t="s">
        <v>31</v>
      </c>
      <c r="H13" s="84" t="s">
        <v>31</v>
      </c>
      <c r="I13" s="84"/>
      <c r="J13" s="84"/>
      <c r="K13" s="84"/>
      <c r="L13" s="84" t="s">
        <v>32</v>
      </c>
      <c r="M13" s="9">
        <v>10</v>
      </c>
      <c r="N13" s="10">
        <f>M13*L13</f>
        <v>60</v>
      </c>
      <c r="O13" s="8">
        <f>N13*B13</f>
        <v>0</v>
      </c>
      <c r="P13" s="13">
        <v>14.8</v>
      </c>
      <c r="Q13" s="72">
        <v>14</v>
      </c>
      <c r="R13" s="72">
        <f t="shared" si="0"/>
        <v>0</v>
      </c>
      <c r="S13" s="72">
        <f t="shared" si="1"/>
        <v>0</v>
      </c>
      <c r="T13" s="72">
        <v>46</v>
      </c>
      <c r="U13" s="72">
        <v>38</v>
      </c>
      <c r="V13" s="72">
        <v>70</v>
      </c>
      <c r="W13" s="72">
        <f>T13*U13*V13*B13/1000000</f>
        <v>0</v>
      </c>
    </row>
    <row r="14" spans="1:23" ht="63" customHeight="1">
      <c r="A14" s="8" t="s">
        <v>35</v>
      </c>
      <c r="B14" s="8">
        <v>50</v>
      </c>
      <c r="C14" s="106"/>
      <c r="D14" s="89" t="s">
        <v>36</v>
      </c>
      <c r="E14" s="85" t="s">
        <v>37</v>
      </c>
      <c r="F14" s="84" t="s">
        <v>31</v>
      </c>
      <c r="G14" s="84">
        <v>2</v>
      </c>
      <c r="H14" s="84" t="s">
        <v>31</v>
      </c>
      <c r="I14" s="84"/>
      <c r="J14" s="84"/>
      <c r="K14" s="84"/>
      <c r="L14" s="84" t="s">
        <v>32</v>
      </c>
      <c r="M14" s="9">
        <v>10</v>
      </c>
      <c r="N14" s="10">
        <f>M14*L14</f>
        <v>60</v>
      </c>
      <c r="O14" s="8">
        <f>N14*B14</f>
        <v>3000</v>
      </c>
      <c r="P14" s="13">
        <v>14.8</v>
      </c>
      <c r="Q14" s="72">
        <v>14</v>
      </c>
      <c r="R14" s="72">
        <f t="shared" si="0"/>
        <v>740</v>
      </c>
      <c r="S14" s="72">
        <f t="shared" si="1"/>
        <v>700</v>
      </c>
      <c r="T14" s="72">
        <v>46</v>
      </c>
      <c r="U14" s="72">
        <v>38</v>
      </c>
      <c r="V14" s="72">
        <v>70</v>
      </c>
      <c r="W14" s="72">
        <f>T14*U14*V14*B14/1000000</f>
        <v>6.1180000000000003</v>
      </c>
    </row>
    <row r="15" spans="1:23" ht="50.1" customHeight="1">
      <c r="A15" s="86" t="s">
        <v>38</v>
      </c>
      <c r="B15" s="86">
        <v>159</v>
      </c>
      <c r="C15" s="91" t="s">
        <v>39</v>
      </c>
      <c r="D15" s="90" t="s">
        <v>40</v>
      </c>
      <c r="E15" s="83" t="s">
        <v>30</v>
      </c>
      <c r="F15" s="87"/>
      <c r="G15" s="87"/>
      <c r="H15" s="87"/>
      <c r="I15" s="84" t="s">
        <v>31</v>
      </c>
      <c r="J15" s="84" t="s">
        <v>31</v>
      </c>
      <c r="K15" s="84" t="s">
        <v>31</v>
      </c>
      <c r="L15" s="84" t="s">
        <v>32</v>
      </c>
      <c r="M15" s="9">
        <v>10</v>
      </c>
      <c r="N15" s="10">
        <f>M15*L15</f>
        <v>60</v>
      </c>
      <c r="O15" s="8">
        <f>N15*B15</f>
        <v>9540</v>
      </c>
      <c r="P15" s="13">
        <v>18.8</v>
      </c>
      <c r="Q15" s="13">
        <v>18</v>
      </c>
      <c r="R15" s="72">
        <f t="shared" si="0"/>
        <v>2989.2</v>
      </c>
      <c r="S15" s="72">
        <f t="shared" si="1"/>
        <v>2862</v>
      </c>
      <c r="T15" s="13">
        <v>53</v>
      </c>
      <c r="U15" s="13">
        <v>41</v>
      </c>
      <c r="V15" s="13">
        <v>72</v>
      </c>
      <c r="W15" s="72">
        <f>T15*U15*V15*B15/1000000</f>
        <v>24.876504000000001</v>
      </c>
    </row>
    <row r="16" spans="1:23" ht="53.1" customHeight="1">
      <c r="A16" s="86" t="s">
        <v>41</v>
      </c>
      <c r="B16" s="86">
        <v>151</v>
      </c>
      <c r="C16" s="92"/>
      <c r="D16" s="90" t="s">
        <v>42</v>
      </c>
      <c r="E16" s="85" t="s">
        <v>37</v>
      </c>
      <c r="F16" s="87"/>
      <c r="G16" s="87"/>
      <c r="H16" s="87"/>
      <c r="I16" s="84" t="s">
        <v>31</v>
      </c>
      <c r="J16" s="84">
        <v>2</v>
      </c>
      <c r="K16" s="84" t="s">
        <v>31</v>
      </c>
      <c r="L16" s="84" t="s">
        <v>32</v>
      </c>
      <c r="M16" s="9">
        <v>10</v>
      </c>
      <c r="N16" s="10">
        <f>M16*L16</f>
        <v>60</v>
      </c>
      <c r="O16" s="8">
        <f>N16*B16</f>
        <v>9060</v>
      </c>
      <c r="P16" s="13">
        <v>18.8</v>
      </c>
      <c r="Q16" s="13">
        <v>18</v>
      </c>
      <c r="R16" s="72">
        <f t="shared" si="0"/>
        <v>2838.8</v>
      </c>
      <c r="S16" s="72">
        <f t="shared" si="1"/>
        <v>2718</v>
      </c>
      <c r="T16" s="13">
        <v>53</v>
      </c>
      <c r="U16" s="13">
        <v>41</v>
      </c>
      <c r="V16" s="13">
        <v>72</v>
      </c>
      <c r="W16" s="72">
        <f>T16*U16*V16*B16/1000000</f>
        <v>23.624856000000001</v>
      </c>
    </row>
    <row r="17" spans="1:23" ht="30" customHeight="1">
      <c r="A17" s="63"/>
      <c r="B17" s="63">
        <f>SUM(B12:B16)</f>
        <v>460</v>
      </c>
      <c r="C17" s="1"/>
      <c r="D17" s="1"/>
      <c r="E17" s="88"/>
      <c r="F17" s="20"/>
      <c r="G17" s="20"/>
      <c r="H17" s="20"/>
      <c r="I17" s="20"/>
      <c r="J17" s="20"/>
      <c r="K17" s="20"/>
      <c r="L17" s="20"/>
      <c r="M17" s="1"/>
      <c r="N17" s="1"/>
      <c r="O17" s="1">
        <f>SUM(O12:O16)</f>
        <v>27600</v>
      </c>
      <c r="P17" s="14"/>
      <c r="Q17" s="14"/>
      <c r="R17" s="14">
        <f>SUM(R12:R16)</f>
        <v>8048</v>
      </c>
      <c r="S17" s="14">
        <f>SUM(S12:S16)</f>
        <v>7680</v>
      </c>
      <c r="T17" s="14"/>
      <c r="U17" s="14"/>
      <c r="V17" s="14"/>
      <c r="W17" s="74">
        <f>SUM(W12:W16)</f>
        <v>66.855360000000005</v>
      </c>
    </row>
    <row r="18" spans="1:23" ht="30" customHeight="1">
      <c r="A18" s="63"/>
      <c r="B18" s="1"/>
      <c r="C18" s="1"/>
      <c r="D18" s="1"/>
      <c r="E18" s="88" t="s">
        <v>43</v>
      </c>
      <c r="F18" s="20"/>
      <c r="G18" s="20"/>
      <c r="H18" s="20"/>
      <c r="I18" s="20"/>
      <c r="J18" s="20" t="s">
        <v>44</v>
      </c>
      <c r="K18" s="20"/>
      <c r="L18" s="20"/>
      <c r="M18" s="1"/>
      <c r="N18" s="1"/>
      <c r="O18" s="1"/>
      <c r="P18" s="14"/>
      <c r="Q18" s="14"/>
      <c r="R18" s="14"/>
      <c r="S18" s="14"/>
      <c r="T18" s="14"/>
      <c r="U18" s="14"/>
      <c r="V18" s="74"/>
    </row>
    <row r="19" spans="1:23" ht="30" customHeight="1">
      <c r="A19" s="63"/>
      <c r="B19" s="63"/>
      <c r="C19" s="1"/>
      <c r="D19" s="1"/>
      <c r="E19" s="88"/>
      <c r="F19" s="20"/>
      <c r="G19" s="20"/>
      <c r="H19" s="20"/>
      <c r="I19" s="20"/>
      <c r="J19" s="20"/>
      <c r="K19" s="20"/>
      <c r="L19" s="20"/>
      <c r="M19" s="1"/>
      <c r="N19" s="1"/>
      <c r="O19" s="1"/>
      <c r="P19" s="14"/>
      <c r="Q19" s="14"/>
      <c r="R19" s="14"/>
      <c r="S19" s="14"/>
      <c r="T19" s="14"/>
      <c r="U19" s="14"/>
      <c r="V19" s="14"/>
      <c r="W19" s="74"/>
    </row>
    <row r="20" spans="1:23" ht="30" customHeight="1">
      <c r="F20" s="82"/>
      <c r="G20" s="82"/>
      <c r="H20" s="82"/>
      <c r="I20" s="82"/>
      <c r="J20" s="82"/>
      <c r="K20" s="82"/>
      <c r="L20" s="82"/>
      <c r="P20" s="57"/>
      <c r="Q20" s="57"/>
      <c r="R20" s="57"/>
      <c r="S20" s="57"/>
      <c r="T20" s="57"/>
      <c r="U20" s="57"/>
      <c r="V20" s="57"/>
      <c r="W20" s="57"/>
    </row>
    <row r="21" spans="1:23">
      <c r="F21" s="82"/>
      <c r="G21" s="82"/>
      <c r="H21" s="82"/>
      <c r="I21" s="82"/>
      <c r="J21" s="82"/>
      <c r="K21" s="82"/>
      <c r="L21" s="82"/>
      <c r="P21" s="57"/>
      <c r="Q21" s="57"/>
      <c r="R21" s="57"/>
      <c r="S21" s="57"/>
      <c r="T21" s="57"/>
      <c r="U21" s="57"/>
      <c r="V21" s="57"/>
      <c r="W21" s="57"/>
    </row>
  </sheetData>
  <mergeCells count="13">
    <mergeCell ref="A1:W1"/>
    <mergeCell ref="A2:W2"/>
    <mergeCell ref="A3:W3"/>
    <mergeCell ref="A4:W4"/>
    <mergeCell ref="R5:S5"/>
    <mergeCell ref="T5:W5"/>
    <mergeCell ref="C15:C16"/>
    <mergeCell ref="E5:Q7"/>
    <mergeCell ref="A7:C7"/>
    <mergeCell ref="R7:S7"/>
    <mergeCell ref="T7:W7"/>
    <mergeCell ref="T11:V11"/>
    <mergeCell ref="C12:C14"/>
  </mergeCells>
  <phoneticPr fontId="16" type="noConversion"/>
  <pageMargins left="0.118055555555556" right="0.118055555555556" top="0.23611111111111099" bottom="0.43263888888888902" header="0.5" footer="0.5"/>
  <pageSetup paperSize="9" scale="6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workbookViewId="0">
      <selection activeCell="E17" sqref="E17"/>
    </sheetView>
  </sheetViews>
  <sheetFormatPr defaultColWidth="9" defaultRowHeight="15"/>
  <cols>
    <col min="1" max="1" width="11.42578125" style="1" customWidth="1"/>
    <col min="2" max="2" width="6.28515625" style="1" customWidth="1"/>
    <col min="3" max="3" width="13.85546875" style="1" customWidth="1"/>
    <col min="4" max="4" width="9" style="1"/>
    <col min="5" max="5" width="10.5703125" style="1" customWidth="1"/>
    <col min="6" max="13" width="5.28515625" style="1" customWidth="1"/>
    <col min="14" max="14" width="9" style="1"/>
    <col min="15" max="15" width="8.85546875" style="1" customWidth="1"/>
    <col min="16" max="16" width="8" style="1" customWidth="1"/>
    <col min="17" max="17" width="7.7109375" style="1" customWidth="1"/>
    <col min="18" max="19" width="7.42578125" style="1" customWidth="1"/>
    <col min="20" max="20" width="4.5703125" style="1" customWidth="1"/>
    <col min="21" max="21" width="3.42578125" style="1" customWidth="1"/>
    <col min="22" max="22" width="3.85546875" style="1" customWidth="1"/>
    <col min="23" max="23" width="7.85546875" style="1" customWidth="1"/>
  </cols>
  <sheetData>
    <row r="1" spans="1:24" ht="36.75" customHeight="1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4" ht="22.5">
      <c r="A2" s="113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4" ht="22.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4" ht="21.75" customHeight="1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ht="12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1.75" customHeight="1">
      <c r="A6" s="2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4" t="s">
        <v>94</v>
      </c>
      <c r="U6" s="114"/>
      <c r="V6" s="114"/>
      <c r="W6" s="114"/>
    </row>
    <row r="7" spans="1:24" ht="21" customHeight="1"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</row>
    <row r="8" spans="1:24" ht="20.25">
      <c r="A8" s="100" t="s">
        <v>135</v>
      </c>
      <c r="B8" s="100"/>
      <c r="C8" s="100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 t="s">
        <v>136</v>
      </c>
      <c r="U8" s="135"/>
      <c r="V8" s="135"/>
      <c r="W8" s="135"/>
    </row>
    <row r="9" spans="1:24" ht="42.75" customHeight="1">
      <c r="A9" s="5" t="s">
        <v>7</v>
      </c>
      <c r="B9" s="5" t="s">
        <v>8</v>
      </c>
      <c r="C9" s="5" t="s">
        <v>9</v>
      </c>
      <c r="D9" s="5" t="s">
        <v>45</v>
      </c>
      <c r="E9" s="6" t="s">
        <v>11</v>
      </c>
      <c r="F9" s="5" t="s">
        <v>46</v>
      </c>
      <c r="G9" s="5" t="s">
        <v>47</v>
      </c>
      <c r="H9" s="5" t="s">
        <v>48</v>
      </c>
      <c r="I9" s="5" t="s">
        <v>49</v>
      </c>
      <c r="J9" s="5" t="s">
        <v>50</v>
      </c>
      <c r="K9" s="5" t="s">
        <v>51</v>
      </c>
      <c r="L9" s="5" t="s">
        <v>52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24</v>
      </c>
      <c r="S9" s="5" t="s">
        <v>23</v>
      </c>
      <c r="T9" s="137" t="s">
        <v>25</v>
      </c>
      <c r="U9" s="137"/>
      <c r="V9" s="137"/>
      <c r="W9" s="12" t="s">
        <v>26</v>
      </c>
    </row>
    <row r="10" spans="1:24" ht="46.5" customHeight="1">
      <c r="A10" s="7" t="s">
        <v>137</v>
      </c>
      <c r="B10" s="8">
        <v>3241</v>
      </c>
      <c r="C10" s="104" t="s">
        <v>138</v>
      </c>
      <c r="D10" s="104" t="s">
        <v>139</v>
      </c>
      <c r="E10" s="8" t="s">
        <v>130</v>
      </c>
      <c r="F10" s="9">
        <v>1</v>
      </c>
      <c r="G10" s="9">
        <v>2</v>
      </c>
      <c r="H10" s="9">
        <v>3</v>
      </c>
      <c r="I10" s="9">
        <v>3</v>
      </c>
      <c r="J10" s="9">
        <v>2</v>
      </c>
      <c r="K10" s="9">
        <v>2</v>
      </c>
      <c r="L10" s="9">
        <v>1</v>
      </c>
      <c r="M10" s="9">
        <v>1</v>
      </c>
      <c r="N10" s="10">
        <f>L10+K10+J10+I10+H10+G10+F10</f>
        <v>14</v>
      </c>
      <c r="O10" s="8">
        <f>N10*B10</f>
        <v>45374</v>
      </c>
      <c r="P10" s="11">
        <v>4</v>
      </c>
      <c r="Q10" s="9">
        <v>3</v>
      </c>
      <c r="R10" s="9">
        <f>Q10*B10</f>
        <v>9723</v>
      </c>
      <c r="S10" s="9">
        <f>P10*B10</f>
        <v>12964</v>
      </c>
      <c r="T10" s="9">
        <v>59</v>
      </c>
      <c r="U10" s="9">
        <v>44</v>
      </c>
      <c r="V10" s="9">
        <v>12</v>
      </c>
      <c r="W10" s="13">
        <f t="shared" ref="W10:W13" si="0">V10*U10*T10*B10*0.000001</f>
        <v>100.963632</v>
      </c>
      <c r="X10" s="1"/>
    </row>
    <row r="11" spans="1:24" ht="46.5" customHeight="1">
      <c r="A11" s="8" t="s">
        <v>140</v>
      </c>
      <c r="B11" s="8">
        <v>2944</v>
      </c>
      <c r="C11" s="105"/>
      <c r="D11" s="105"/>
      <c r="E11" s="8" t="s">
        <v>141</v>
      </c>
      <c r="F11" s="9">
        <v>1</v>
      </c>
      <c r="G11" s="9">
        <v>2</v>
      </c>
      <c r="H11" s="9">
        <v>3</v>
      </c>
      <c r="I11" s="9">
        <v>3</v>
      </c>
      <c r="J11" s="9">
        <v>2</v>
      </c>
      <c r="K11" s="9">
        <v>2</v>
      </c>
      <c r="L11" s="9">
        <v>1</v>
      </c>
      <c r="M11" s="9">
        <v>1</v>
      </c>
      <c r="N11" s="10">
        <f t="shared" ref="N11:N13" si="1">L11+K11+J11+I11+H11+G11+F11</f>
        <v>14</v>
      </c>
      <c r="O11" s="8">
        <f>N11*B11</f>
        <v>41216</v>
      </c>
      <c r="P11" s="11">
        <v>4</v>
      </c>
      <c r="Q11" s="9">
        <v>3</v>
      </c>
      <c r="R11" s="9">
        <f t="shared" ref="R11:R13" si="2">P11*B11</f>
        <v>11776</v>
      </c>
      <c r="S11" s="9">
        <f t="shared" ref="S11:S13" si="3">Q11*B11</f>
        <v>8832</v>
      </c>
      <c r="T11" s="9">
        <v>59</v>
      </c>
      <c r="U11" s="9">
        <v>44</v>
      </c>
      <c r="V11" s="9">
        <v>12</v>
      </c>
      <c r="W11" s="13">
        <f t="shared" si="0"/>
        <v>91.711488000000003</v>
      </c>
      <c r="X11" s="1"/>
    </row>
    <row r="12" spans="1:24" ht="46.5" customHeight="1">
      <c r="A12" s="8" t="s">
        <v>142</v>
      </c>
      <c r="B12" s="8">
        <v>2423</v>
      </c>
      <c r="C12" s="105"/>
      <c r="D12" s="105"/>
      <c r="E12" s="8" t="s">
        <v>143</v>
      </c>
      <c r="F12" s="9">
        <v>1</v>
      </c>
      <c r="G12" s="9">
        <v>2</v>
      </c>
      <c r="H12" s="9">
        <v>3</v>
      </c>
      <c r="I12" s="9">
        <v>3</v>
      </c>
      <c r="J12" s="9">
        <v>2</v>
      </c>
      <c r="K12" s="9">
        <v>2</v>
      </c>
      <c r="L12" s="9">
        <v>1</v>
      </c>
      <c r="M12" s="9">
        <v>1</v>
      </c>
      <c r="N12" s="10">
        <f t="shared" si="1"/>
        <v>14</v>
      </c>
      <c r="O12" s="8">
        <f>N12*B12</f>
        <v>33922</v>
      </c>
      <c r="P12" s="11">
        <v>4</v>
      </c>
      <c r="Q12" s="9">
        <v>3</v>
      </c>
      <c r="R12" s="9">
        <f t="shared" si="2"/>
        <v>9692</v>
      </c>
      <c r="S12" s="9">
        <f t="shared" si="3"/>
        <v>7269</v>
      </c>
      <c r="T12" s="9">
        <v>59</v>
      </c>
      <c r="U12" s="9">
        <v>44</v>
      </c>
      <c r="V12" s="9">
        <v>12</v>
      </c>
      <c r="W12" s="13">
        <f t="shared" si="0"/>
        <v>75.481296</v>
      </c>
      <c r="X12" s="1"/>
    </row>
    <row r="13" spans="1:24" ht="59.25" customHeight="1">
      <c r="A13" s="8" t="s">
        <v>144</v>
      </c>
      <c r="B13" s="8">
        <v>2093</v>
      </c>
      <c r="C13" s="106"/>
      <c r="D13" s="106"/>
      <c r="E13" s="8" t="s">
        <v>145</v>
      </c>
      <c r="F13" s="9">
        <v>1</v>
      </c>
      <c r="G13" s="9">
        <v>2</v>
      </c>
      <c r="H13" s="9">
        <v>3</v>
      </c>
      <c r="I13" s="9">
        <v>3</v>
      </c>
      <c r="J13" s="9">
        <v>2</v>
      </c>
      <c r="K13" s="9">
        <v>2</v>
      </c>
      <c r="L13" s="9">
        <v>1</v>
      </c>
      <c r="M13" s="9">
        <v>1</v>
      </c>
      <c r="N13" s="10">
        <f t="shared" si="1"/>
        <v>14</v>
      </c>
      <c r="O13" s="8">
        <f>N13*B13</f>
        <v>29302</v>
      </c>
      <c r="P13" s="11">
        <v>4</v>
      </c>
      <c r="Q13" s="9">
        <v>3</v>
      </c>
      <c r="R13" s="9">
        <f t="shared" si="2"/>
        <v>8372</v>
      </c>
      <c r="S13" s="9">
        <f t="shared" si="3"/>
        <v>6279</v>
      </c>
      <c r="T13" s="9">
        <v>59</v>
      </c>
      <c r="U13" s="9">
        <v>44</v>
      </c>
      <c r="V13" s="9">
        <v>12</v>
      </c>
      <c r="W13" s="13">
        <f t="shared" si="0"/>
        <v>65.201136000000005</v>
      </c>
      <c r="X13" s="1"/>
    </row>
    <row r="14" spans="1:24">
      <c r="W14" s="14"/>
    </row>
    <row r="15" spans="1:24">
      <c r="B15" s="1">
        <f>SUM(B10:B14)</f>
        <v>10701</v>
      </c>
      <c r="O15" s="1">
        <f>O13+O12+O11+O10</f>
        <v>149814</v>
      </c>
      <c r="R15" s="1">
        <f>SUM(R10:R14)</f>
        <v>39563</v>
      </c>
      <c r="S15" s="1">
        <f>SUM(S10:S14)</f>
        <v>35344</v>
      </c>
      <c r="W15" s="14">
        <f>SUM(W10:W14)</f>
        <v>333.357552</v>
      </c>
    </row>
    <row r="17" spans="3:3" ht="27" customHeight="1">
      <c r="C17" s="15"/>
    </row>
  </sheetData>
  <mergeCells count="13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9:V9"/>
    <mergeCell ref="C10:C13"/>
    <mergeCell ref="D10:D13"/>
    <mergeCell ref="E6:Q8"/>
  </mergeCells>
  <phoneticPr fontId="16" type="noConversion"/>
  <pageMargins left="0.118110236220472" right="0.196850393700787" top="0.74803149606299202" bottom="0.74803149606299202" header="0.31496062992126" footer="0.31496062992126"/>
  <pageSetup paperSize="9" scale="9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workbookViewId="0">
      <selection activeCell="P18" sqref="P18"/>
    </sheetView>
  </sheetViews>
  <sheetFormatPr defaultColWidth="9" defaultRowHeight="15"/>
  <cols>
    <col min="1" max="1" width="11.85546875" style="1" customWidth="1"/>
    <col min="2" max="2" width="7.7109375" style="1" customWidth="1"/>
    <col min="3" max="3" width="13.85546875" style="1" customWidth="1"/>
    <col min="4" max="4" width="12.5703125" style="1" customWidth="1"/>
    <col min="5" max="5" width="10.5703125" style="1" customWidth="1"/>
    <col min="6" max="11" width="5.28515625" style="1" customWidth="1"/>
    <col min="12" max="12" width="7.42578125" style="1" customWidth="1"/>
    <col min="13" max="13" width="5.28515625" style="1" customWidth="1"/>
    <col min="14" max="14" width="9" style="1"/>
    <col min="15" max="15" width="9.5703125" style="1" customWidth="1"/>
    <col min="16" max="16" width="8" style="1" customWidth="1"/>
    <col min="17" max="17" width="7.7109375" style="1" customWidth="1"/>
    <col min="18" max="18" width="7.85546875" style="1" customWidth="1"/>
    <col min="19" max="19" width="8" style="1" customWidth="1"/>
    <col min="20" max="20" width="6.42578125" style="1" customWidth="1"/>
    <col min="21" max="21" width="3.42578125" style="1" customWidth="1"/>
    <col min="22" max="22" width="3.85546875" style="1" customWidth="1"/>
    <col min="23" max="23" width="9" style="1"/>
  </cols>
  <sheetData>
    <row r="1" spans="1:24" ht="36.75" customHeight="1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4" ht="22.5">
      <c r="A2" s="113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4" ht="22.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4" ht="21.75" customHeight="1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ht="12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1.75" customHeight="1">
      <c r="A6" s="2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4" t="s">
        <v>94</v>
      </c>
      <c r="U6" s="114"/>
      <c r="V6" s="114"/>
      <c r="W6" s="114"/>
    </row>
    <row r="7" spans="1:24" ht="21" customHeight="1"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</row>
    <row r="8" spans="1:24" ht="20.25">
      <c r="A8" s="100" t="s">
        <v>135</v>
      </c>
      <c r="B8" s="100"/>
      <c r="C8" s="100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 t="s">
        <v>136</v>
      </c>
      <c r="U8" s="135"/>
      <c r="V8" s="135"/>
      <c r="W8" s="135"/>
    </row>
    <row r="9" spans="1:24" ht="42.75" customHeight="1">
      <c r="A9" s="5" t="s">
        <v>7</v>
      </c>
      <c r="B9" s="5" t="s">
        <v>8</v>
      </c>
      <c r="C9" s="5" t="s">
        <v>9</v>
      </c>
      <c r="D9" s="5" t="s">
        <v>45</v>
      </c>
      <c r="E9" s="6" t="s">
        <v>11</v>
      </c>
      <c r="F9" s="5" t="s">
        <v>46</v>
      </c>
      <c r="G9" s="5" t="s">
        <v>47</v>
      </c>
      <c r="H9" s="5" t="s">
        <v>48</v>
      </c>
      <c r="I9" s="5" t="s">
        <v>49</v>
      </c>
      <c r="J9" s="5" t="s">
        <v>50</v>
      </c>
      <c r="K9" s="5" t="s">
        <v>51</v>
      </c>
      <c r="L9" s="5" t="s">
        <v>52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23</v>
      </c>
      <c r="S9" s="5" t="s">
        <v>24</v>
      </c>
      <c r="T9" s="137" t="s">
        <v>25</v>
      </c>
      <c r="U9" s="137"/>
      <c r="V9" s="137"/>
      <c r="W9" s="12" t="s">
        <v>26</v>
      </c>
    </row>
    <row r="10" spans="1:24" ht="46.5" customHeight="1">
      <c r="A10" s="7" t="s">
        <v>146</v>
      </c>
      <c r="B10" s="8">
        <v>771</v>
      </c>
      <c r="C10" s="104" t="s">
        <v>147</v>
      </c>
      <c r="D10" s="104" t="s">
        <v>148</v>
      </c>
      <c r="E10" s="8" t="s">
        <v>130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>L10+K10+J10+I10+H10+G10+F10</f>
        <v>13</v>
      </c>
      <c r="O10" s="8">
        <f>N10*B10</f>
        <v>10023</v>
      </c>
      <c r="P10" s="11">
        <v>4</v>
      </c>
      <c r="Q10" s="9">
        <v>3</v>
      </c>
      <c r="R10" s="9">
        <f>P10*B10</f>
        <v>3084</v>
      </c>
      <c r="S10" s="9">
        <f>Q10*B10</f>
        <v>2313</v>
      </c>
      <c r="T10" s="9">
        <v>50.8</v>
      </c>
      <c r="U10" s="9">
        <v>43</v>
      </c>
      <c r="V10" s="9">
        <v>15.3</v>
      </c>
      <c r="W10" s="13">
        <f t="shared" ref="W10:W13" si="0">V10*U10*T10*B10*0.000001</f>
        <v>25.767837719999999</v>
      </c>
      <c r="X10" s="1"/>
    </row>
    <row r="11" spans="1:24" ht="46.5" customHeight="1">
      <c r="A11" s="8" t="s">
        <v>149</v>
      </c>
      <c r="B11" s="8">
        <v>258</v>
      </c>
      <c r="C11" s="105"/>
      <c r="D11" s="105"/>
      <c r="E11" s="8" t="s">
        <v>150</v>
      </c>
      <c r="F11" s="9">
        <v>1</v>
      </c>
      <c r="G11" s="9">
        <v>2</v>
      </c>
      <c r="H11" s="9">
        <v>2</v>
      </c>
      <c r="I11" s="9">
        <v>3</v>
      </c>
      <c r="J11" s="9">
        <v>2</v>
      </c>
      <c r="K11" s="9">
        <v>2</v>
      </c>
      <c r="L11" s="9">
        <v>1</v>
      </c>
      <c r="M11" s="9"/>
      <c r="N11" s="10">
        <f t="shared" ref="N11:N13" si="1">L11+K11+J11+I11+H11+G11+F11</f>
        <v>13</v>
      </c>
      <c r="O11" s="8">
        <f>N11*B11</f>
        <v>3354</v>
      </c>
      <c r="P11" s="11">
        <v>4</v>
      </c>
      <c r="Q11" s="9">
        <v>3</v>
      </c>
      <c r="R11" s="9">
        <f t="shared" ref="R11:R13" si="2">P11*B11</f>
        <v>1032</v>
      </c>
      <c r="S11" s="9">
        <f t="shared" ref="S11:S13" si="3">Q11*B11</f>
        <v>774</v>
      </c>
      <c r="T11" s="9">
        <v>50.8</v>
      </c>
      <c r="U11" s="9">
        <v>43</v>
      </c>
      <c r="V11" s="9">
        <v>15.3</v>
      </c>
      <c r="W11" s="13">
        <f t="shared" si="0"/>
        <v>8.6227005600000002</v>
      </c>
      <c r="X11" s="1"/>
    </row>
    <row r="12" spans="1:24" ht="46.5" customHeight="1">
      <c r="A12" s="8" t="s">
        <v>151</v>
      </c>
      <c r="B12" s="8">
        <v>514</v>
      </c>
      <c r="C12" s="105"/>
      <c r="D12" s="105"/>
      <c r="E12" s="8" t="s">
        <v>152</v>
      </c>
      <c r="F12" s="9">
        <v>1</v>
      </c>
      <c r="G12" s="9">
        <v>2</v>
      </c>
      <c r="H12" s="9">
        <v>2</v>
      </c>
      <c r="I12" s="9">
        <v>3</v>
      </c>
      <c r="J12" s="9">
        <v>2</v>
      </c>
      <c r="K12" s="9">
        <v>2</v>
      </c>
      <c r="L12" s="9">
        <v>1</v>
      </c>
      <c r="M12" s="9"/>
      <c r="N12" s="10">
        <f t="shared" si="1"/>
        <v>13</v>
      </c>
      <c r="O12" s="8">
        <f>N12*B12</f>
        <v>6682</v>
      </c>
      <c r="P12" s="11">
        <v>4</v>
      </c>
      <c r="Q12" s="9">
        <v>3</v>
      </c>
      <c r="R12" s="9">
        <f t="shared" si="2"/>
        <v>2056</v>
      </c>
      <c r="S12" s="9">
        <f t="shared" si="3"/>
        <v>1542</v>
      </c>
      <c r="T12" s="9">
        <v>50.8</v>
      </c>
      <c r="U12" s="9">
        <v>43</v>
      </c>
      <c r="V12" s="9">
        <v>15.3</v>
      </c>
      <c r="W12" s="13">
        <f t="shared" si="0"/>
        <v>17.17855848</v>
      </c>
      <c r="X12" s="14"/>
    </row>
    <row r="13" spans="1:24" ht="59.25" customHeight="1">
      <c r="A13" s="8" t="s">
        <v>153</v>
      </c>
      <c r="B13" s="8">
        <v>427</v>
      </c>
      <c r="C13" s="106"/>
      <c r="D13" s="106"/>
      <c r="E13" s="8" t="s">
        <v>154</v>
      </c>
      <c r="F13" s="9">
        <v>1</v>
      </c>
      <c r="G13" s="9">
        <v>2</v>
      </c>
      <c r="H13" s="9">
        <v>2</v>
      </c>
      <c r="I13" s="9">
        <v>3</v>
      </c>
      <c r="J13" s="9">
        <v>2</v>
      </c>
      <c r="K13" s="9">
        <v>2</v>
      </c>
      <c r="L13" s="9">
        <v>1</v>
      </c>
      <c r="M13" s="9"/>
      <c r="N13" s="10">
        <f t="shared" si="1"/>
        <v>13</v>
      </c>
      <c r="O13" s="8">
        <f>N13*B13</f>
        <v>5551</v>
      </c>
      <c r="P13" s="11">
        <v>4</v>
      </c>
      <c r="Q13" s="9">
        <v>3</v>
      </c>
      <c r="R13" s="9">
        <f t="shared" si="2"/>
        <v>1708</v>
      </c>
      <c r="S13" s="9">
        <f t="shared" si="3"/>
        <v>1281</v>
      </c>
      <c r="T13" s="9">
        <v>50.8</v>
      </c>
      <c r="U13" s="9">
        <v>43</v>
      </c>
      <c r="V13" s="9">
        <v>15.3</v>
      </c>
      <c r="W13" s="13">
        <f t="shared" si="0"/>
        <v>14.27090364</v>
      </c>
      <c r="X13" s="1"/>
    </row>
    <row r="14" spans="1:24">
      <c r="W14" s="14"/>
    </row>
    <row r="15" spans="1:24" ht="17.25" customHeight="1">
      <c r="B15" s="1">
        <f>SUM(B10:B14)</f>
        <v>1970</v>
      </c>
      <c r="O15" s="1">
        <f>O13+O12+O11+O10</f>
        <v>25610</v>
      </c>
      <c r="R15" s="1">
        <f>SUM(R10:R14)</f>
        <v>7880</v>
      </c>
      <c r="S15" s="1">
        <f>SUM(S10:S14)</f>
        <v>5910</v>
      </c>
      <c r="W15" s="14">
        <f>SUM(W10:W14)</f>
        <v>65.840000399999994</v>
      </c>
    </row>
    <row r="16" spans="1:24" ht="42" customHeight="1">
      <c r="A16" s="143"/>
      <c r="B16" s="143"/>
      <c r="C16" s="143"/>
      <c r="D16" s="143"/>
      <c r="E16" s="143"/>
      <c r="F16" s="143"/>
      <c r="G16" s="143"/>
      <c r="H16" s="143"/>
    </row>
    <row r="18" spans="1:20" ht="33">
      <c r="A18"/>
      <c r="B18"/>
      <c r="C18"/>
      <c r="D18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/>
      <c r="P18"/>
      <c r="Q18"/>
      <c r="R18"/>
      <c r="S18"/>
      <c r="T18"/>
    </row>
  </sheetData>
  <mergeCells count="15">
    <mergeCell ref="R8:S8"/>
    <mergeCell ref="T8:W8"/>
    <mergeCell ref="T9:V9"/>
    <mergeCell ref="A16:H16"/>
    <mergeCell ref="A1:W1"/>
    <mergeCell ref="A2:W2"/>
    <mergeCell ref="A3:W3"/>
    <mergeCell ref="A4:W4"/>
    <mergeCell ref="R6:S6"/>
    <mergeCell ref="T6:W6"/>
    <mergeCell ref="E18:N18"/>
    <mergeCell ref="C10:C13"/>
    <mergeCell ref="D10:D13"/>
    <mergeCell ref="E6:Q8"/>
    <mergeCell ref="A8:C8"/>
  </mergeCells>
  <phoneticPr fontId="16" type="noConversion"/>
  <pageMargins left="0.118110236220472" right="0.118110236220472" top="0.74803149606299202" bottom="0.74803149606299202" header="0.31496062992126" footer="0.31496062992126"/>
  <pageSetup paperSize="9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view="pageBreakPreview" zoomScaleNormal="100" workbookViewId="0">
      <selection activeCell="D21" sqref="D21"/>
    </sheetView>
  </sheetViews>
  <sheetFormatPr defaultColWidth="9" defaultRowHeight="15"/>
  <cols>
    <col min="17" max="17" width="13.85546875" customWidth="1"/>
    <col min="20" max="21" width="9.42578125"/>
  </cols>
  <sheetData>
    <row r="1" spans="1:25" ht="39" customHeight="1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10"/>
      <c r="R1" s="110"/>
      <c r="S1" s="110"/>
      <c r="T1" s="110"/>
      <c r="U1" s="110"/>
      <c r="V1" s="110"/>
      <c r="W1" s="110"/>
      <c r="X1" s="110"/>
      <c r="Y1" s="111"/>
    </row>
    <row r="2" spans="1:25" ht="22.5">
      <c r="A2" s="112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5"/>
      <c r="R2" s="115"/>
      <c r="S2" s="115"/>
      <c r="T2" s="115"/>
      <c r="U2" s="115"/>
      <c r="V2" s="115"/>
      <c r="W2" s="115"/>
      <c r="X2" s="115"/>
      <c r="Y2" s="116"/>
    </row>
    <row r="3" spans="1:25" ht="22.5">
      <c r="A3" s="112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5"/>
      <c r="R3" s="115"/>
      <c r="S3" s="115"/>
      <c r="T3" s="115"/>
      <c r="U3" s="115"/>
      <c r="V3" s="115"/>
      <c r="W3" s="115"/>
      <c r="X3" s="115"/>
      <c r="Y3" s="116"/>
    </row>
    <row r="4" spans="1:25" ht="22.5">
      <c r="A4" s="117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6"/>
      <c r="R4" s="116"/>
      <c r="S4" s="116"/>
      <c r="T4" s="116"/>
      <c r="U4" s="116"/>
      <c r="V4" s="116"/>
      <c r="W4" s="116"/>
      <c r="X4" s="116"/>
      <c r="Y4" s="116"/>
    </row>
    <row r="5" spans="1:25" ht="18" customHeight="1">
      <c r="A5" s="19"/>
      <c r="B5" s="2"/>
      <c r="C5" s="2"/>
      <c r="D5" s="2"/>
      <c r="E5" s="93" t="s">
        <v>4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5"/>
      <c r="R5" s="95"/>
      <c r="S5" s="95"/>
      <c r="T5" s="118" t="s">
        <v>5</v>
      </c>
      <c r="U5" s="118"/>
      <c r="V5" s="116"/>
      <c r="W5" s="116"/>
      <c r="X5" s="116"/>
      <c r="Y5" s="116"/>
    </row>
    <row r="6" spans="1:25" ht="2.1" customHeight="1">
      <c r="A6" s="20"/>
      <c r="B6" s="1"/>
      <c r="C6" s="1"/>
      <c r="D6" s="1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5"/>
      <c r="R6" s="95"/>
      <c r="S6" s="95"/>
      <c r="T6" s="14"/>
      <c r="U6" s="14"/>
      <c r="V6" s="14"/>
      <c r="W6" s="14"/>
      <c r="X6" s="14"/>
      <c r="Y6" s="74"/>
    </row>
    <row r="7" spans="1:25" ht="15" customHeight="1">
      <c r="A7" s="99"/>
      <c r="B7" s="100"/>
      <c r="C7" s="100"/>
      <c r="D7" s="1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8"/>
      <c r="R7" s="98"/>
      <c r="S7" s="98"/>
      <c r="T7" s="101" t="s">
        <v>6</v>
      </c>
      <c r="U7" s="101"/>
      <c r="V7" s="101"/>
      <c r="W7" s="101"/>
      <c r="X7" s="101"/>
      <c r="Y7" s="102"/>
    </row>
    <row r="8" spans="1:25" ht="18" customHeight="1">
      <c r="Q8" s="57"/>
      <c r="R8" s="57"/>
      <c r="S8" s="57"/>
      <c r="T8" s="57"/>
      <c r="U8" s="57"/>
      <c r="V8" s="57"/>
      <c r="W8" s="57"/>
      <c r="X8" s="57"/>
      <c r="Y8" s="57"/>
    </row>
    <row r="9" spans="1:25" ht="30" hidden="1" customHeight="1">
      <c r="A9" s="75"/>
      <c r="B9" s="76"/>
      <c r="C9" s="76"/>
      <c r="D9" s="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77"/>
      <c r="R9" s="77"/>
      <c r="S9" s="77"/>
      <c r="T9" s="79"/>
      <c r="U9" s="79"/>
      <c r="V9" s="79"/>
      <c r="W9" s="79"/>
      <c r="X9" s="79"/>
      <c r="Y9" s="78"/>
    </row>
    <row r="10" spans="1:25" ht="6.95" customHeight="1">
      <c r="Q10" s="57"/>
      <c r="R10" s="57"/>
      <c r="S10" s="57"/>
      <c r="T10" s="57"/>
      <c r="U10" s="57"/>
      <c r="V10" s="57"/>
      <c r="W10" s="57"/>
      <c r="X10" s="57"/>
      <c r="Y10" s="74"/>
    </row>
    <row r="11" spans="1:25" ht="39" customHeight="1">
      <c r="A11" s="35" t="s">
        <v>7</v>
      </c>
      <c r="B11" s="5" t="s">
        <v>8</v>
      </c>
      <c r="C11" s="5" t="s">
        <v>9</v>
      </c>
      <c r="D11" s="5" t="s">
        <v>45</v>
      </c>
      <c r="E11" s="6" t="s">
        <v>11</v>
      </c>
      <c r="F11" s="5" t="s">
        <v>46</v>
      </c>
      <c r="G11" s="5" t="s">
        <v>47</v>
      </c>
      <c r="H11" s="5" t="s">
        <v>48</v>
      </c>
      <c r="I11" s="5" t="s">
        <v>49</v>
      </c>
      <c r="J11" s="5" t="s">
        <v>50</v>
      </c>
      <c r="K11" s="5" t="s">
        <v>51</v>
      </c>
      <c r="L11" s="5" t="s">
        <v>52</v>
      </c>
      <c r="M11" s="5" t="s">
        <v>18</v>
      </c>
      <c r="N11" s="5" t="s">
        <v>19</v>
      </c>
      <c r="O11" s="5" t="s">
        <v>20</v>
      </c>
      <c r="P11" s="64" t="s">
        <v>53</v>
      </c>
      <c r="Q11" s="66" t="s">
        <v>54</v>
      </c>
      <c r="R11" s="67" t="s">
        <v>21</v>
      </c>
      <c r="S11" s="67" t="s">
        <v>22</v>
      </c>
      <c r="T11" s="67" t="s">
        <v>23</v>
      </c>
      <c r="U11" s="67" t="s">
        <v>24</v>
      </c>
      <c r="V11" s="103" t="s">
        <v>25</v>
      </c>
      <c r="W11" s="103"/>
      <c r="X11" s="103"/>
      <c r="Y11" s="67" t="s">
        <v>26</v>
      </c>
    </row>
    <row r="12" spans="1:25" ht="51" customHeight="1">
      <c r="A12" s="8" t="s">
        <v>55</v>
      </c>
      <c r="B12" s="8">
        <v>360</v>
      </c>
      <c r="C12" s="104" t="s">
        <v>56</v>
      </c>
      <c r="D12" s="104" t="s">
        <v>57</v>
      </c>
      <c r="E12" s="8" t="s">
        <v>58</v>
      </c>
      <c r="F12" s="9">
        <v>1</v>
      </c>
      <c r="G12" s="9">
        <v>2</v>
      </c>
      <c r="H12" s="9">
        <v>3</v>
      </c>
      <c r="I12" s="9">
        <v>3</v>
      </c>
      <c r="J12" s="9">
        <v>2</v>
      </c>
      <c r="K12" s="9">
        <v>1</v>
      </c>
      <c r="L12" s="9">
        <v>1</v>
      </c>
      <c r="M12" s="9"/>
      <c r="N12" s="10">
        <f t="shared" ref="N12:N18" si="0">L12+K12+J12+I12+H12+G12+F12</f>
        <v>13</v>
      </c>
      <c r="O12" s="8">
        <f t="shared" ref="O12:O18" si="1">N12*B12</f>
        <v>4680</v>
      </c>
      <c r="P12" s="8">
        <v>33</v>
      </c>
      <c r="Q12" s="71">
        <f t="shared" ref="Q12:Q18" si="2">O12/12*P12</f>
        <v>12870</v>
      </c>
      <c r="R12" s="13">
        <v>3.5</v>
      </c>
      <c r="S12" s="72">
        <v>3</v>
      </c>
      <c r="T12" s="72">
        <f t="shared" ref="T12:T18" si="3">R12*B12</f>
        <v>1260</v>
      </c>
      <c r="U12" s="72">
        <f t="shared" ref="U12:U18" si="4">S12*B12</f>
        <v>1080</v>
      </c>
      <c r="V12" s="72">
        <v>49</v>
      </c>
      <c r="W12" s="72">
        <v>38</v>
      </c>
      <c r="X12" s="72">
        <v>12</v>
      </c>
      <c r="Y12" s="72">
        <f t="shared" ref="Y12:Y18" si="5">V12*W12*X12*B12/1000000</f>
        <v>8.0438399999999994</v>
      </c>
    </row>
    <row r="13" spans="1:25" ht="51" customHeight="1">
      <c r="A13" s="8" t="s">
        <v>59</v>
      </c>
      <c r="B13" s="8">
        <v>482</v>
      </c>
      <c r="C13" s="106"/>
      <c r="D13" s="106"/>
      <c r="E13" s="8" t="s">
        <v>60</v>
      </c>
      <c r="F13" s="9">
        <v>1</v>
      </c>
      <c r="G13" s="9">
        <v>2</v>
      </c>
      <c r="H13" s="9">
        <v>3</v>
      </c>
      <c r="I13" s="9">
        <v>3</v>
      </c>
      <c r="J13" s="9">
        <v>2</v>
      </c>
      <c r="K13" s="9">
        <v>1</v>
      </c>
      <c r="L13" s="9">
        <v>1</v>
      </c>
      <c r="M13" s="9"/>
      <c r="N13" s="10">
        <f t="shared" si="0"/>
        <v>13</v>
      </c>
      <c r="O13" s="8">
        <f t="shared" si="1"/>
        <v>6266</v>
      </c>
      <c r="P13" s="8">
        <v>33</v>
      </c>
      <c r="Q13" s="71">
        <f t="shared" si="2"/>
        <v>17231.5</v>
      </c>
      <c r="R13" s="13">
        <v>3.5</v>
      </c>
      <c r="S13" s="72">
        <v>3</v>
      </c>
      <c r="T13" s="72">
        <f t="shared" si="3"/>
        <v>1687</v>
      </c>
      <c r="U13" s="72">
        <f t="shared" si="4"/>
        <v>1446</v>
      </c>
      <c r="V13" s="72">
        <v>49</v>
      </c>
      <c r="W13" s="72">
        <v>38</v>
      </c>
      <c r="X13" s="72">
        <v>12</v>
      </c>
      <c r="Y13" s="72">
        <f t="shared" si="5"/>
        <v>10.769807999999999</v>
      </c>
    </row>
    <row r="14" spans="1:25" ht="27.95" customHeight="1">
      <c r="A14" s="63"/>
      <c r="B14" s="63">
        <f>SUM(B12:B13)</f>
        <v>842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f t="shared" ref="O14:U14" si="6">SUM(O12:O13)</f>
        <v>10946</v>
      </c>
      <c r="P14" s="1"/>
      <c r="Q14" s="14">
        <f t="shared" si="6"/>
        <v>30101.5</v>
      </c>
      <c r="R14" s="14"/>
      <c r="S14" s="14"/>
      <c r="T14" s="14">
        <f t="shared" si="6"/>
        <v>2947</v>
      </c>
      <c r="U14" s="14">
        <f t="shared" si="6"/>
        <v>2526</v>
      </c>
      <c r="V14" s="14"/>
      <c r="W14" s="14"/>
      <c r="X14" s="14"/>
      <c r="Y14" s="74">
        <f>SUM(Y12:Y13)</f>
        <v>18.813648000000001</v>
      </c>
    </row>
    <row r="15" spans="1:25" ht="36" customHeight="1">
      <c r="A15" s="63"/>
      <c r="B15" s="6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4"/>
      <c r="R15" s="14"/>
      <c r="S15" s="14"/>
      <c r="T15" s="14"/>
      <c r="U15" s="14"/>
      <c r="V15" s="14"/>
      <c r="W15" s="14"/>
      <c r="X15" s="14"/>
      <c r="Y15" s="74"/>
    </row>
    <row r="16" spans="1:25" ht="30" customHeight="1">
      <c r="A16" s="35" t="s">
        <v>7</v>
      </c>
      <c r="B16" s="5" t="s">
        <v>8</v>
      </c>
      <c r="C16" s="5" t="s">
        <v>9</v>
      </c>
      <c r="D16" s="5" t="s">
        <v>45</v>
      </c>
      <c r="E16" s="6" t="s">
        <v>11</v>
      </c>
      <c r="F16" s="5" t="s">
        <v>46</v>
      </c>
      <c r="G16" s="5" t="s">
        <v>47</v>
      </c>
      <c r="H16" s="5" t="s">
        <v>48</v>
      </c>
      <c r="I16" s="5" t="s">
        <v>49</v>
      </c>
      <c r="J16" s="5" t="s">
        <v>50</v>
      </c>
      <c r="K16" s="5" t="s">
        <v>51</v>
      </c>
      <c r="L16" s="5" t="s">
        <v>52</v>
      </c>
      <c r="M16" s="5" t="s">
        <v>18</v>
      </c>
      <c r="N16" s="5" t="s">
        <v>19</v>
      </c>
      <c r="O16" s="5" t="s">
        <v>20</v>
      </c>
      <c r="P16" s="64" t="s">
        <v>53</v>
      </c>
      <c r="Q16" s="66" t="s">
        <v>54</v>
      </c>
      <c r="R16" s="67" t="s">
        <v>21</v>
      </c>
      <c r="S16" s="67" t="s">
        <v>22</v>
      </c>
      <c r="T16" s="67" t="s">
        <v>23</v>
      </c>
      <c r="U16" s="67" t="s">
        <v>24</v>
      </c>
      <c r="V16" s="103" t="s">
        <v>25</v>
      </c>
      <c r="W16" s="103"/>
      <c r="X16" s="103"/>
      <c r="Y16" s="67" t="s">
        <v>26</v>
      </c>
    </row>
    <row r="17" spans="1:25" ht="30" customHeight="1">
      <c r="A17" s="8" t="s">
        <v>61</v>
      </c>
      <c r="B17" s="8">
        <v>202</v>
      </c>
      <c r="C17" s="104" t="s">
        <v>56</v>
      </c>
      <c r="D17" s="104" t="s">
        <v>62</v>
      </c>
      <c r="E17" s="8" t="s">
        <v>58</v>
      </c>
      <c r="F17" s="9">
        <v>1</v>
      </c>
      <c r="G17" s="9">
        <v>2</v>
      </c>
      <c r="H17" s="9">
        <v>3</v>
      </c>
      <c r="I17" s="9">
        <v>3</v>
      </c>
      <c r="J17" s="9">
        <v>2</v>
      </c>
      <c r="K17" s="9">
        <v>1</v>
      </c>
      <c r="L17" s="9">
        <v>1</v>
      </c>
      <c r="M17" s="9"/>
      <c r="N17" s="10">
        <f t="shared" si="0"/>
        <v>13</v>
      </c>
      <c r="O17" s="8">
        <f t="shared" si="1"/>
        <v>2626</v>
      </c>
      <c r="P17" s="8">
        <v>33</v>
      </c>
      <c r="Q17" s="71">
        <f t="shared" si="2"/>
        <v>7221.5</v>
      </c>
      <c r="R17" s="13">
        <v>3.5</v>
      </c>
      <c r="S17" s="72">
        <v>3</v>
      </c>
      <c r="T17" s="72">
        <f t="shared" si="3"/>
        <v>707</v>
      </c>
      <c r="U17" s="72">
        <f t="shared" si="4"/>
        <v>606</v>
      </c>
      <c r="V17" s="72">
        <v>49</v>
      </c>
      <c r="W17" s="72">
        <v>38</v>
      </c>
      <c r="X17" s="72">
        <v>12</v>
      </c>
      <c r="Y17" s="72">
        <f t="shared" si="5"/>
        <v>4.5134879999999997</v>
      </c>
    </row>
    <row r="18" spans="1:25" ht="30" customHeight="1">
      <c r="A18" s="8" t="s">
        <v>63</v>
      </c>
      <c r="B18" s="8">
        <v>164</v>
      </c>
      <c r="C18" s="106"/>
      <c r="D18" s="106"/>
      <c r="E18" s="8" t="s">
        <v>60</v>
      </c>
      <c r="F18" s="9">
        <v>1</v>
      </c>
      <c r="G18" s="9">
        <v>2</v>
      </c>
      <c r="H18" s="9">
        <v>3</v>
      </c>
      <c r="I18" s="9">
        <v>3</v>
      </c>
      <c r="J18" s="9">
        <v>2</v>
      </c>
      <c r="K18" s="9">
        <v>1</v>
      </c>
      <c r="L18" s="9">
        <v>1</v>
      </c>
      <c r="M18" s="9"/>
      <c r="N18" s="10">
        <f t="shared" si="0"/>
        <v>13</v>
      </c>
      <c r="O18" s="8">
        <f t="shared" si="1"/>
        <v>2132</v>
      </c>
      <c r="P18" s="8">
        <v>33</v>
      </c>
      <c r="Q18" s="71">
        <f t="shared" si="2"/>
        <v>5863</v>
      </c>
      <c r="R18" s="13">
        <v>3.5</v>
      </c>
      <c r="S18" s="72">
        <v>3</v>
      </c>
      <c r="T18" s="72">
        <f t="shared" si="3"/>
        <v>574</v>
      </c>
      <c r="U18" s="72">
        <f t="shared" si="4"/>
        <v>492</v>
      </c>
      <c r="V18" s="72">
        <v>49</v>
      </c>
      <c r="W18" s="72">
        <v>38</v>
      </c>
      <c r="X18" s="72">
        <v>12</v>
      </c>
      <c r="Y18" s="72">
        <f t="shared" si="5"/>
        <v>3.6644160000000001</v>
      </c>
    </row>
    <row r="19" spans="1:25" ht="30" customHeight="1">
      <c r="A19" s="63"/>
      <c r="B19" s="63">
        <f>SUM(B17:B18)</f>
        <v>366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f t="shared" ref="O19:U19" si="7">SUM(O17:O18)</f>
        <v>4758</v>
      </c>
      <c r="P19" s="1"/>
      <c r="Q19" s="14">
        <f t="shared" si="7"/>
        <v>13084.5</v>
      </c>
      <c r="R19" s="14"/>
      <c r="S19" s="14"/>
      <c r="T19" s="14">
        <f t="shared" si="7"/>
        <v>1281</v>
      </c>
      <c r="U19" s="14">
        <f t="shared" si="7"/>
        <v>1098</v>
      </c>
      <c r="V19" s="14"/>
      <c r="W19" s="14"/>
      <c r="X19" s="14"/>
      <c r="Y19" s="74">
        <f>SUM(Y17:Y18)</f>
        <v>8.1779039999999998</v>
      </c>
    </row>
  </sheetData>
  <mergeCells count="16">
    <mergeCell ref="A1:Y1"/>
    <mergeCell ref="A2:Y2"/>
    <mergeCell ref="A3:Y3"/>
    <mergeCell ref="A4:Y4"/>
    <mergeCell ref="T5:U5"/>
    <mergeCell ref="V5:Y5"/>
    <mergeCell ref="T7:U7"/>
    <mergeCell ref="V7:Y7"/>
    <mergeCell ref="V11:X11"/>
    <mergeCell ref="V16:X16"/>
    <mergeCell ref="C12:C13"/>
    <mergeCell ref="C17:C18"/>
    <mergeCell ref="D12:D13"/>
    <mergeCell ref="D17:D18"/>
    <mergeCell ref="E5:S7"/>
    <mergeCell ref="A7:C7"/>
  </mergeCells>
  <phoneticPr fontId="16" type="noConversion"/>
  <pageMargins left="0.156944444444444" right="0.118055555555556" top="0.51180555555555596" bottom="1" header="0.5" footer="0.5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24"/>
  <sheetViews>
    <sheetView view="pageBreakPreview" topLeftCell="B1" zoomScaleNormal="100" workbookViewId="0">
      <selection activeCell="J26" sqref="J26"/>
    </sheetView>
  </sheetViews>
  <sheetFormatPr defaultColWidth="9" defaultRowHeight="15"/>
  <cols>
    <col min="17" max="17" width="13.7109375" customWidth="1"/>
    <col min="25" max="25" width="10.42578125" style="57"/>
  </cols>
  <sheetData>
    <row r="5" spans="1:25" ht="8.1" customHeight="1"/>
    <row r="6" spans="1:25" hidden="1"/>
    <row r="7" spans="1:25" ht="48" customHeight="1">
      <c r="A7" s="35" t="s">
        <v>7</v>
      </c>
      <c r="B7" s="5" t="s">
        <v>8</v>
      </c>
      <c r="C7" s="5" t="s">
        <v>9</v>
      </c>
      <c r="D7" s="5" t="s">
        <v>45</v>
      </c>
      <c r="E7" s="6" t="s">
        <v>11</v>
      </c>
      <c r="F7" s="58" t="s">
        <v>64</v>
      </c>
      <c r="G7" s="58" t="s">
        <v>65</v>
      </c>
      <c r="H7" s="58" t="s">
        <v>66</v>
      </c>
      <c r="I7" s="58" t="s">
        <v>67</v>
      </c>
      <c r="J7" s="5"/>
      <c r="K7" s="5"/>
      <c r="L7" s="5"/>
      <c r="M7" s="5" t="s">
        <v>18</v>
      </c>
      <c r="N7" s="5" t="s">
        <v>19</v>
      </c>
      <c r="O7" s="5" t="s">
        <v>20</v>
      </c>
      <c r="P7" s="64" t="s">
        <v>53</v>
      </c>
      <c r="Q7" s="66" t="s">
        <v>54</v>
      </c>
      <c r="R7" s="67" t="s">
        <v>21</v>
      </c>
      <c r="S7" s="67" t="s">
        <v>22</v>
      </c>
      <c r="T7" s="67" t="s">
        <v>23</v>
      </c>
      <c r="U7" s="67" t="s">
        <v>24</v>
      </c>
      <c r="V7" s="103" t="s">
        <v>25</v>
      </c>
      <c r="W7" s="103"/>
      <c r="X7" s="103"/>
      <c r="Y7" s="67" t="s">
        <v>26</v>
      </c>
    </row>
    <row r="8" spans="1:25" s="56" customFormat="1" ht="30" customHeight="1">
      <c r="A8" s="59" t="s">
        <v>68</v>
      </c>
      <c r="B8" s="60">
        <v>2</v>
      </c>
      <c r="C8" s="119" t="s">
        <v>69</v>
      </c>
      <c r="D8" s="119" t="s">
        <v>70</v>
      </c>
      <c r="E8" s="122" t="s">
        <v>71</v>
      </c>
      <c r="F8" s="60">
        <v>12</v>
      </c>
      <c r="G8" s="60"/>
      <c r="H8" s="60"/>
      <c r="I8" s="60"/>
      <c r="J8" s="60"/>
      <c r="K8" s="60"/>
      <c r="L8" s="60"/>
      <c r="M8" s="60"/>
      <c r="N8" s="60">
        <v>12</v>
      </c>
      <c r="O8" s="60">
        <f t="shared" ref="O8:O15" si="0">N8*B8</f>
        <v>24</v>
      </c>
      <c r="P8" s="65">
        <v>36.5</v>
      </c>
      <c r="Q8" s="68">
        <f t="shared" ref="Q8:Q15" si="1">P8*O8/12</f>
        <v>73</v>
      </c>
      <c r="R8" s="69">
        <v>3.2</v>
      </c>
      <c r="S8" s="69">
        <v>2.8</v>
      </c>
      <c r="T8" s="69">
        <f t="shared" ref="T8:T15" si="2">R8*B8</f>
        <v>6.4</v>
      </c>
      <c r="U8" s="69">
        <f t="shared" ref="U8:U15" si="3">S8*B8</f>
        <v>5.6</v>
      </c>
      <c r="V8" s="69">
        <v>48</v>
      </c>
      <c r="W8" s="69">
        <v>30</v>
      </c>
      <c r="X8" s="69">
        <v>10.5</v>
      </c>
      <c r="Y8" s="69">
        <f t="shared" ref="Y8:Y15" si="4">V8*W8*X8/1000000*B8</f>
        <v>3.024E-2</v>
      </c>
    </row>
    <row r="9" spans="1:25" s="56" customFormat="1" ht="30" customHeight="1">
      <c r="A9" s="59" t="s">
        <v>72</v>
      </c>
      <c r="B9" s="60">
        <v>4</v>
      </c>
      <c r="C9" s="120"/>
      <c r="D9" s="120"/>
      <c r="E9" s="123"/>
      <c r="F9" s="60"/>
      <c r="G9" s="60">
        <v>12</v>
      </c>
      <c r="H9" s="60"/>
      <c r="I9" s="60"/>
      <c r="J9" s="60"/>
      <c r="K9" s="60"/>
      <c r="L9" s="60"/>
      <c r="M9" s="60"/>
      <c r="N9" s="60">
        <v>12</v>
      </c>
      <c r="O9" s="60">
        <f t="shared" si="0"/>
        <v>48</v>
      </c>
      <c r="P9" s="65">
        <v>36.5</v>
      </c>
      <c r="Q9" s="68">
        <f t="shared" si="1"/>
        <v>146</v>
      </c>
      <c r="R9" s="69">
        <v>3.2</v>
      </c>
      <c r="S9" s="69">
        <v>2.8</v>
      </c>
      <c r="T9" s="69">
        <f t="shared" si="2"/>
        <v>12.8</v>
      </c>
      <c r="U9" s="69">
        <f t="shared" si="3"/>
        <v>11.2</v>
      </c>
      <c r="V9" s="69">
        <v>48</v>
      </c>
      <c r="W9" s="69">
        <v>30</v>
      </c>
      <c r="X9" s="69">
        <v>10.5</v>
      </c>
      <c r="Y9" s="69">
        <f t="shared" si="4"/>
        <v>6.0479999999999999E-2</v>
      </c>
    </row>
    <row r="10" spans="1:25" s="56" customFormat="1" ht="30" customHeight="1">
      <c r="A10" s="59" t="s">
        <v>73</v>
      </c>
      <c r="B10" s="60">
        <v>4</v>
      </c>
      <c r="C10" s="120"/>
      <c r="D10" s="120"/>
      <c r="E10" s="123"/>
      <c r="F10" s="60"/>
      <c r="G10" s="60"/>
      <c r="H10" s="60">
        <v>12</v>
      </c>
      <c r="I10" s="60"/>
      <c r="J10" s="60"/>
      <c r="K10" s="60"/>
      <c r="L10" s="60"/>
      <c r="M10" s="60"/>
      <c r="N10" s="60">
        <v>12</v>
      </c>
      <c r="O10" s="60">
        <f t="shared" si="0"/>
        <v>48</v>
      </c>
      <c r="P10" s="65">
        <v>36.5</v>
      </c>
      <c r="Q10" s="68">
        <f t="shared" si="1"/>
        <v>146</v>
      </c>
      <c r="R10" s="69">
        <v>3.2</v>
      </c>
      <c r="S10" s="69">
        <v>2.8</v>
      </c>
      <c r="T10" s="69">
        <f t="shared" si="2"/>
        <v>12.8</v>
      </c>
      <c r="U10" s="69">
        <f t="shared" si="3"/>
        <v>11.2</v>
      </c>
      <c r="V10" s="69">
        <v>48</v>
      </c>
      <c r="W10" s="69">
        <v>30</v>
      </c>
      <c r="X10" s="69">
        <v>10.5</v>
      </c>
      <c r="Y10" s="69">
        <f t="shared" si="4"/>
        <v>6.0479999999999999E-2</v>
      </c>
    </row>
    <row r="11" spans="1:25" s="56" customFormat="1" ht="30" customHeight="1">
      <c r="A11" s="59" t="s">
        <v>74</v>
      </c>
      <c r="B11" s="60">
        <v>5</v>
      </c>
      <c r="C11" s="120"/>
      <c r="D11" s="120"/>
      <c r="E11" s="124"/>
      <c r="F11" s="60"/>
      <c r="G11" s="60"/>
      <c r="H11" s="60"/>
      <c r="I11" s="60">
        <v>12</v>
      </c>
      <c r="J11" s="60"/>
      <c r="K11" s="60"/>
      <c r="L11" s="60"/>
      <c r="M11" s="60"/>
      <c r="N11" s="60">
        <v>12</v>
      </c>
      <c r="O11" s="60">
        <f t="shared" si="0"/>
        <v>60</v>
      </c>
      <c r="P11" s="65">
        <v>36.5</v>
      </c>
      <c r="Q11" s="68">
        <f t="shared" si="1"/>
        <v>182.5</v>
      </c>
      <c r="R11" s="69">
        <v>3.2</v>
      </c>
      <c r="S11" s="69">
        <v>2.8</v>
      </c>
      <c r="T11" s="69">
        <f t="shared" si="2"/>
        <v>16</v>
      </c>
      <c r="U11" s="69">
        <f t="shared" si="3"/>
        <v>14</v>
      </c>
      <c r="V11" s="69">
        <v>48</v>
      </c>
      <c r="W11" s="69">
        <v>30</v>
      </c>
      <c r="X11" s="69">
        <v>10.5</v>
      </c>
      <c r="Y11" s="69">
        <f t="shared" si="4"/>
        <v>7.5600000000000001E-2</v>
      </c>
    </row>
    <row r="12" spans="1:25" s="56" customFormat="1" ht="30" customHeight="1">
      <c r="A12" s="59" t="s">
        <v>75</v>
      </c>
      <c r="B12" s="60">
        <v>2</v>
      </c>
      <c r="C12" s="120"/>
      <c r="D12" s="120"/>
      <c r="E12" s="119" t="s">
        <v>60</v>
      </c>
      <c r="F12" s="60">
        <v>12</v>
      </c>
      <c r="G12" s="60"/>
      <c r="H12" s="60"/>
      <c r="I12" s="60"/>
      <c r="J12" s="60"/>
      <c r="K12" s="60"/>
      <c r="L12" s="60"/>
      <c r="M12" s="60"/>
      <c r="N12" s="60">
        <v>12</v>
      </c>
      <c r="O12" s="60">
        <f t="shared" si="0"/>
        <v>24</v>
      </c>
      <c r="P12" s="65">
        <v>36.5</v>
      </c>
      <c r="Q12" s="68">
        <f t="shared" si="1"/>
        <v>73</v>
      </c>
      <c r="R12" s="69">
        <v>3.2</v>
      </c>
      <c r="S12" s="69">
        <v>2.8</v>
      </c>
      <c r="T12" s="69">
        <f t="shared" si="2"/>
        <v>6.4</v>
      </c>
      <c r="U12" s="69">
        <f t="shared" si="3"/>
        <v>5.6</v>
      </c>
      <c r="V12" s="69">
        <v>48</v>
      </c>
      <c r="W12" s="69">
        <v>30</v>
      </c>
      <c r="X12" s="69">
        <v>10.5</v>
      </c>
      <c r="Y12" s="69">
        <f t="shared" si="4"/>
        <v>3.024E-2</v>
      </c>
    </row>
    <row r="13" spans="1:25" s="56" customFormat="1" ht="30" customHeight="1">
      <c r="A13" s="59" t="s">
        <v>76</v>
      </c>
      <c r="B13" s="60">
        <v>2</v>
      </c>
      <c r="C13" s="120"/>
      <c r="D13" s="120"/>
      <c r="E13" s="120"/>
      <c r="F13" s="60"/>
      <c r="G13" s="60">
        <v>12</v>
      </c>
      <c r="H13" s="60"/>
      <c r="I13" s="60"/>
      <c r="J13" s="60"/>
      <c r="K13" s="60"/>
      <c r="L13" s="60"/>
      <c r="M13" s="60"/>
      <c r="N13" s="60">
        <v>12</v>
      </c>
      <c r="O13" s="60">
        <f t="shared" si="0"/>
        <v>24</v>
      </c>
      <c r="P13" s="65">
        <v>36.5</v>
      </c>
      <c r="Q13" s="68">
        <f t="shared" si="1"/>
        <v>73</v>
      </c>
      <c r="R13" s="69">
        <v>3.2</v>
      </c>
      <c r="S13" s="69">
        <v>2.8</v>
      </c>
      <c r="T13" s="69">
        <f t="shared" si="2"/>
        <v>6.4</v>
      </c>
      <c r="U13" s="69">
        <f t="shared" si="3"/>
        <v>5.6</v>
      </c>
      <c r="V13" s="69">
        <v>48</v>
      </c>
      <c r="W13" s="69">
        <v>30</v>
      </c>
      <c r="X13" s="69">
        <v>10.5</v>
      </c>
      <c r="Y13" s="69">
        <f t="shared" si="4"/>
        <v>3.024E-2</v>
      </c>
    </row>
    <row r="14" spans="1:25" s="56" customFormat="1" ht="30" customHeight="1">
      <c r="A14" s="10" t="s">
        <v>77</v>
      </c>
      <c r="B14" s="10">
        <v>2</v>
      </c>
      <c r="C14" s="120"/>
      <c r="D14" s="120"/>
      <c r="E14" s="120"/>
      <c r="F14" s="10"/>
      <c r="G14" s="10"/>
      <c r="H14" s="10">
        <v>12</v>
      </c>
      <c r="I14" s="10"/>
      <c r="J14" s="10"/>
      <c r="K14" s="10"/>
      <c r="L14" s="10"/>
      <c r="M14" s="10"/>
      <c r="N14" s="10">
        <v>12</v>
      </c>
      <c r="O14" s="60">
        <f t="shared" si="0"/>
        <v>24</v>
      </c>
      <c r="P14" s="65">
        <v>36.5</v>
      </c>
      <c r="Q14" s="68">
        <f t="shared" si="1"/>
        <v>73</v>
      </c>
      <c r="R14" s="69">
        <v>3.2</v>
      </c>
      <c r="S14" s="69">
        <v>2.8</v>
      </c>
      <c r="T14" s="69">
        <f t="shared" si="2"/>
        <v>6.4</v>
      </c>
      <c r="U14" s="69">
        <f t="shared" si="3"/>
        <v>5.6</v>
      </c>
      <c r="V14" s="69">
        <v>48</v>
      </c>
      <c r="W14" s="69">
        <v>30</v>
      </c>
      <c r="X14" s="69">
        <v>10.5</v>
      </c>
      <c r="Y14" s="69">
        <f t="shared" si="4"/>
        <v>3.024E-2</v>
      </c>
    </row>
    <row r="15" spans="1:25" s="56" customFormat="1" ht="30" customHeight="1">
      <c r="A15" s="10" t="s">
        <v>78</v>
      </c>
      <c r="B15" s="10">
        <v>3</v>
      </c>
      <c r="C15" s="121"/>
      <c r="D15" s="121"/>
      <c r="E15" s="121"/>
      <c r="F15" s="10"/>
      <c r="G15" s="10"/>
      <c r="H15" s="10"/>
      <c r="I15" s="10">
        <v>12</v>
      </c>
      <c r="J15" s="10"/>
      <c r="K15" s="10"/>
      <c r="L15" s="10"/>
      <c r="M15" s="10"/>
      <c r="N15" s="10">
        <v>12</v>
      </c>
      <c r="O15" s="60">
        <f t="shared" si="0"/>
        <v>36</v>
      </c>
      <c r="P15" s="65">
        <v>36.5</v>
      </c>
      <c r="Q15" s="68">
        <f t="shared" si="1"/>
        <v>109.5</v>
      </c>
      <c r="R15" s="69">
        <v>3.2</v>
      </c>
      <c r="S15" s="69">
        <v>2.8</v>
      </c>
      <c r="T15" s="69">
        <f t="shared" si="2"/>
        <v>9.6</v>
      </c>
      <c r="U15" s="69">
        <f t="shared" si="3"/>
        <v>8.4</v>
      </c>
      <c r="V15" s="69">
        <v>48</v>
      </c>
      <c r="W15" s="69">
        <v>30</v>
      </c>
      <c r="X15" s="69">
        <v>10.5</v>
      </c>
      <c r="Y15" s="69">
        <f t="shared" si="4"/>
        <v>4.5359999999999998E-2</v>
      </c>
    </row>
    <row r="16" spans="1:25" s="56" customFormat="1" ht="30" customHeight="1">
      <c r="A16" s="61"/>
      <c r="B16" s="61">
        <f>SUM(B8:B15)</f>
        <v>24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>
        <f t="shared" ref="O16:U16" si="5">SUM(O8:O15)</f>
        <v>288</v>
      </c>
      <c r="P16" s="62"/>
      <c r="Q16" s="70">
        <f t="shared" si="5"/>
        <v>876</v>
      </c>
      <c r="R16" s="70"/>
      <c r="S16" s="70"/>
      <c r="T16" s="70">
        <f t="shared" si="5"/>
        <v>76.8</v>
      </c>
      <c r="U16" s="70">
        <f t="shared" si="5"/>
        <v>67.2</v>
      </c>
      <c r="V16" s="70"/>
      <c r="W16" s="70"/>
      <c r="X16" s="70"/>
      <c r="Y16" s="73">
        <f>SUM(Y8:Y15)</f>
        <v>0.36287999999999998</v>
      </c>
    </row>
    <row r="19" spans="1:25" ht="39" customHeight="1">
      <c r="A19" s="35" t="s">
        <v>7</v>
      </c>
      <c r="B19" s="5" t="s">
        <v>8</v>
      </c>
      <c r="C19" s="5" t="s">
        <v>9</v>
      </c>
      <c r="D19" s="5" t="s">
        <v>45</v>
      </c>
      <c r="E19" s="6" t="s">
        <v>11</v>
      </c>
      <c r="F19" s="5" t="s">
        <v>46</v>
      </c>
      <c r="G19" s="5" t="s">
        <v>47</v>
      </c>
      <c r="H19" s="5" t="s">
        <v>48</v>
      </c>
      <c r="I19" s="5" t="s">
        <v>49</v>
      </c>
      <c r="J19" s="5" t="s">
        <v>50</v>
      </c>
      <c r="K19" s="5" t="s">
        <v>51</v>
      </c>
      <c r="L19" s="5" t="s">
        <v>52</v>
      </c>
      <c r="M19" s="5" t="s">
        <v>18</v>
      </c>
      <c r="N19" s="5" t="s">
        <v>19</v>
      </c>
      <c r="O19" s="5" t="s">
        <v>20</v>
      </c>
      <c r="P19" s="64" t="s">
        <v>53</v>
      </c>
      <c r="Q19" s="66" t="s">
        <v>54</v>
      </c>
      <c r="R19" s="67" t="s">
        <v>21</v>
      </c>
      <c r="S19" s="67" t="s">
        <v>22</v>
      </c>
      <c r="T19" s="67" t="s">
        <v>23</v>
      </c>
      <c r="U19" s="67" t="s">
        <v>24</v>
      </c>
      <c r="V19" s="103" t="s">
        <v>25</v>
      </c>
      <c r="W19" s="103"/>
      <c r="X19" s="103"/>
      <c r="Y19" s="67" t="s">
        <v>26</v>
      </c>
    </row>
    <row r="20" spans="1:25" ht="36" customHeight="1">
      <c r="A20" s="8"/>
      <c r="B20" s="8">
        <v>1849</v>
      </c>
      <c r="C20" s="104" t="s">
        <v>56</v>
      </c>
      <c r="D20" s="104" t="s">
        <v>57</v>
      </c>
      <c r="E20" s="8" t="s">
        <v>58</v>
      </c>
      <c r="F20" s="9">
        <v>1</v>
      </c>
      <c r="G20" s="9">
        <v>2</v>
      </c>
      <c r="H20" s="9">
        <v>3</v>
      </c>
      <c r="I20" s="9">
        <v>3</v>
      </c>
      <c r="J20" s="9">
        <v>2</v>
      </c>
      <c r="K20" s="9">
        <v>1</v>
      </c>
      <c r="L20" s="9">
        <v>1</v>
      </c>
      <c r="M20" s="9"/>
      <c r="N20" s="10">
        <f>L20+K20+J20+I20+H20+G20+F20</f>
        <v>13</v>
      </c>
      <c r="O20" s="8">
        <f>N20*B20</f>
        <v>24037</v>
      </c>
      <c r="P20" s="8">
        <v>33</v>
      </c>
      <c r="Q20" s="71">
        <f>O20/12*P20</f>
        <v>66101.75</v>
      </c>
      <c r="R20" s="13">
        <v>3.5</v>
      </c>
      <c r="S20" s="72">
        <v>3</v>
      </c>
      <c r="T20" s="72">
        <f>R20*B20</f>
        <v>6471.5</v>
      </c>
      <c r="U20" s="72">
        <f>S20*B20</f>
        <v>5547</v>
      </c>
      <c r="V20" s="72">
        <v>49</v>
      </c>
      <c r="W20" s="72">
        <v>38</v>
      </c>
      <c r="X20" s="72">
        <v>12</v>
      </c>
      <c r="Y20" s="72">
        <f>V20*W20*X20*B20/1000000</f>
        <v>41.314056000000001</v>
      </c>
    </row>
    <row r="21" spans="1:25" ht="42" customHeight="1">
      <c r="A21" s="8"/>
      <c r="B21" s="8">
        <v>830</v>
      </c>
      <c r="C21" s="106"/>
      <c r="D21" s="106"/>
      <c r="E21" s="8" t="s">
        <v>60</v>
      </c>
      <c r="F21" s="9">
        <v>1</v>
      </c>
      <c r="G21" s="9">
        <v>2</v>
      </c>
      <c r="H21" s="9">
        <v>3</v>
      </c>
      <c r="I21" s="9">
        <v>3</v>
      </c>
      <c r="J21" s="9">
        <v>2</v>
      </c>
      <c r="K21" s="9">
        <v>1</v>
      </c>
      <c r="L21" s="9">
        <v>1</v>
      </c>
      <c r="M21" s="9"/>
      <c r="N21" s="10">
        <f>L21+K21+J21+I21+H21+G21+F21</f>
        <v>13</v>
      </c>
      <c r="O21" s="8">
        <f>N21*B21</f>
        <v>10790</v>
      </c>
      <c r="P21" s="8">
        <v>33</v>
      </c>
      <c r="Q21" s="71">
        <f>O21/12*P21</f>
        <v>29672.5</v>
      </c>
      <c r="R21" s="13">
        <v>3.5</v>
      </c>
      <c r="S21" s="72">
        <v>3</v>
      </c>
      <c r="T21" s="72">
        <f>R21*B21</f>
        <v>2905</v>
      </c>
      <c r="U21" s="72">
        <f>S21*B21</f>
        <v>2490</v>
      </c>
      <c r="V21" s="72">
        <v>49</v>
      </c>
      <c r="W21" s="72">
        <v>38</v>
      </c>
      <c r="X21" s="72">
        <v>12</v>
      </c>
      <c r="Y21" s="72">
        <f>V21*W21*X21*B21/1000000</f>
        <v>18.54552</v>
      </c>
    </row>
    <row r="22" spans="1:25" ht="27.95" customHeight="1">
      <c r="A22" s="63"/>
      <c r="B22" s="63">
        <f>SUM(B20:B21)</f>
        <v>2679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>
        <f t="shared" ref="O22:U22" si="6">SUM(O20:O21)</f>
        <v>34827</v>
      </c>
      <c r="P22" s="1"/>
      <c r="Q22" s="14">
        <f t="shared" si="6"/>
        <v>95774.25</v>
      </c>
      <c r="R22" s="14"/>
      <c r="S22" s="14"/>
      <c r="T22" s="14">
        <f t="shared" si="6"/>
        <v>9376.5</v>
      </c>
      <c r="U22" s="14">
        <f t="shared" si="6"/>
        <v>8037</v>
      </c>
      <c r="V22" s="14"/>
      <c r="W22" s="14"/>
      <c r="X22" s="14"/>
      <c r="Y22" s="74">
        <f>SUM(Y20:Y21)</f>
        <v>59.859575999999997</v>
      </c>
    </row>
    <row r="24" spans="1:25">
      <c r="B24">
        <f>B22+B16</f>
        <v>2703</v>
      </c>
      <c r="O24">
        <f>O22+O16</f>
        <v>35115</v>
      </c>
      <c r="Q24">
        <f>Q22+Q16</f>
        <v>96650.25</v>
      </c>
      <c r="T24">
        <f>T22+T16</f>
        <v>9453.2999999999993</v>
      </c>
      <c r="U24">
        <f>U22+U16</f>
        <v>8104.2</v>
      </c>
      <c r="Y24" s="57">
        <f>Y22+Y16</f>
        <v>60.222456000000001</v>
      </c>
    </row>
  </sheetData>
  <mergeCells count="8">
    <mergeCell ref="V7:X7"/>
    <mergeCell ref="V19:X19"/>
    <mergeCell ref="C8:C15"/>
    <mergeCell ref="C20:C21"/>
    <mergeCell ref="D8:D15"/>
    <mergeCell ref="D20:D21"/>
    <mergeCell ref="E8:E11"/>
    <mergeCell ref="E12:E15"/>
  </mergeCells>
  <phoneticPr fontId="16" type="noConversion"/>
  <pageMargins left="0.156944444444444" right="0.118055555555556" top="0.27500000000000002" bottom="1" header="0.5" footer="0.5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14"/>
  <sheetViews>
    <sheetView workbookViewId="0">
      <selection activeCell="E25" sqref="E25"/>
    </sheetView>
  </sheetViews>
  <sheetFormatPr defaultColWidth="9" defaultRowHeight="15"/>
  <cols>
    <col min="2" max="7" width="10.85546875" customWidth="1"/>
  </cols>
  <sheetData>
    <row r="7" spans="2:15" ht="27.95" customHeight="1">
      <c r="B7" s="50" t="s">
        <v>79</v>
      </c>
      <c r="C7" s="125">
        <v>44764</v>
      </c>
      <c r="D7" s="125"/>
      <c r="E7" s="125">
        <v>44765</v>
      </c>
      <c r="F7" s="126"/>
      <c r="G7" s="126"/>
      <c r="H7" s="51">
        <v>44767</v>
      </c>
      <c r="I7" s="125">
        <v>44773</v>
      </c>
      <c r="J7" s="125"/>
      <c r="K7" s="125"/>
      <c r="L7" s="125"/>
    </row>
    <row r="8" spans="2:15" ht="36" customHeight="1">
      <c r="B8" s="50" t="s">
        <v>80</v>
      </c>
      <c r="C8" s="11" t="s">
        <v>81</v>
      </c>
      <c r="D8" s="11" t="s">
        <v>81</v>
      </c>
      <c r="E8" s="11" t="s">
        <v>82</v>
      </c>
      <c r="F8" s="11" t="s">
        <v>82</v>
      </c>
      <c r="G8" s="11" t="s">
        <v>82</v>
      </c>
      <c r="H8" s="11" t="s">
        <v>82</v>
      </c>
      <c r="I8" s="55" t="s">
        <v>83</v>
      </c>
      <c r="J8" s="54" t="s">
        <v>84</v>
      </c>
      <c r="K8" s="54" t="s">
        <v>85</v>
      </c>
      <c r="L8" s="54" t="s">
        <v>86</v>
      </c>
      <c r="M8" s="11" t="s">
        <v>87</v>
      </c>
      <c r="N8" s="11" t="s">
        <v>88</v>
      </c>
      <c r="O8" s="11" t="s">
        <v>89</v>
      </c>
    </row>
    <row r="9" spans="2:15" ht="36" customHeight="1">
      <c r="B9" s="50" t="s">
        <v>90</v>
      </c>
      <c r="C9" s="52">
        <v>426</v>
      </c>
      <c r="D9" s="53">
        <v>470</v>
      </c>
      <c r="E9" s="54">
        <v>478</v>
      </c>
      <c r="F9" s="11"/>
      <c r="G9" s="11"/>
      <c r="H9" s="54">
        <v>610</v>
      </c>
      <c r="I9" s="54"/>
      <c r="J9" s="54">
        <v>600</v>
      </c>
      <c r="K9" s="54">
        <v>972</v>
      </c>
      <c r="L9" s="54"/>
      <c r="M9" s="11">
        <f>SUM(C9:L9)</f>
        <v>3556</v>
      </c>
      <c r="N9" s="11">
        <v>3556</v>
      </c>
      <c r="O9" s="11">
        <f>M9-N9</f>
        <v>0</v>
      </c>
    </row>
    <row r="10" spans="2:15" ht="36" customHeight="1">
      <c r="B10" s="50" t="s">
        <v>91</v>
      </c>
      <c r="C10" s="52">
        <v>400</v>
      </c>
      <c r="D10" s="53">
        <v>740</v>
      </c>
      <c r="E10" s="54">
        <v>732</v>
      </c>
      <c r="F10" s="54">
        <v>650</v>
      </c>
      <c r="G10" s="11"/>
      <c r="H10" s="54">
        <v>250</v>
      </c>
      <c r="I10" s="54">
        <v>284</v>
      </c>
      <c r="J10" s="54"/>
      <c r="K10" s="54"/>
      <c r="L10" s="54">
        <v>500</v>
      </c>
      <c r="M10" s="11">
        <f>SUM(C10:L10)</f>
        <v>3556</v>
      </c>
      <c r="N10" s="11">
        <v>3556</v>
      </c>
      <c r="O10" s="11">
        <f>M10-N10</f>
        <v>0</v>
      </c>
    </row>
    <row r="11" spans="2:15" ht="36" customHeight="1">
      <c r="B11" s="50" t="s">
        <v>92</v>
      </c>
      <c r="C11" s="11"/>
      <c r="D11" s="11"/>
      <c r="E11" s="11"/>
      <c r="F11" s="54">
        <v>560</v>
      </c>
      <c r="G11" s="54">
        <v>310</v>
      </c>
      <c r="H11" s="54"/>
      <c r="I11" s="54">
        <v>444</v>
      </c>
      <c r="J11" s="54"/>
      <c r="K11" s="54"/>
      <c r="L11" s="54">
        <v>319</v>
      </c>
      <c r="M11" s="11">
        <f>SUM(C11:L11)</f>
        <v>1633</v>
      </c>
      <c r="N11" s="11">
        <v>1633</v>
      </c>
      <c r="O11" s="11">
        <f>M11-N11</f>
        <v>0</v>
      </c>
    </row>
    <row r="12" spans="2:15" ht="36" customHeight="1">
      <c r="B12" s="50" t="s">
        <v>93</v>
      </c>
      <c r="C12" s="11"/>
      <c r="D12" s="11"/>
      <c r="E12" s="11"/>
      <c r="F12" s="11"/>
      <c r="G12" s="54">
        <v>900</v>
      </c>
      <c r="H12" s="54">
        <v>350</v>
      </c>
      <c r="I12" s="54">
        <v>487</v>
      </c>
      <c r="J12" s="54">
        <v>615</v>
      </c>
      <c r="K12" s="54">
        <v>243</v>
      </c>
      <c r="L12" s="54"/>
      <c r="M12" s="11">
        <f>SUM(C12:L12)</f>
        <v>2595</v>
      </c>
      <c r="N12" s="11">
        <v>2595</v>
      </c>
      <c r="O12" s="11">
        <f>M12-N12</f>
        <v>0</v>
      </c>
    </row>
    <row r="13" spans="2:15">
      <c r="C13" s="1">
        <f>SUM(C9:C12)</f>
        <v>826</v>
      </c>
      <c r="D13" s="1">
        <f t="shared" ref="D13:O13" si="0">SUM(D9:D12)</f>
        <v>1210</v>
      </c>
      <c r="E13" s="1">
        <f t="shared" si="0"/>
        <v>1210</v>
      </c>
      <c r="F13" s="1">
        <f t="shared" si="0"/>
        <v>1210</v>
      </c>
      <c r="G13" s="1">
        <f t="shared" si="0"/>
        <v>1210</v>
      </c>
      <c r="H13" s="1">
        <f t="shared" si="0"/>
        <v>1210</v>
      </c>
      <c r="I13" s="1">
        <f t="shared" si="0"/>
        <v>1215</v>
      </c>
      <c r="J13" s="1">
        <f t="shared" si="0"/>
        <v>1215</v>
      </c>
      <c r="K13" s="1">
        <f t="shared" si="0"/>
        <v>1215</v>
      </c>
      <c r="L13" s="1">
        <f t="shared" si="0"/>
        <v>819</v>
      </c>
      <c r="M13" s="1">
        <f t="shared" si="0"/>
        <v>11340</v>
      </c>
      <c r="N13" s="1">
        <f t="shared" si="0"/>
        <v>11340</v>
      </c>
      <c r="O13" s="1">
        <f t="shared" si="0"/>
        <v>0</v>
      </c>
    </row>
    <row r="14" spans="2:15">
      <c r="M14" s="1"/>
      <c r="N14" s="1"/>
      <c r="O14" s="1"/>
    </row>
  </sheetData>
  <mergeCells count="3">
    <mergeCell ref="C7:D7"/>
    <mergeCell ref="E7:G7"/>
    <mergeCell ref="I7:L7"/>
  </mergeCells>
  <phoneticPr fontId="16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view="pageBreakPreview" zoomScaleNormal="100" workbookViewId="0">
      <selection activeCell="O22" sqref="O22"/>
    </sheetView>
  </sheetViews>
  <sheetFormatPr defaultColWidth="9" defaultRowHeight="15"/>
  <sheetData>
    <row r="1" spans="1:24" ht="46.5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4" ht="22.5">
      <c r="A2" s="112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4" ht="22.5">
      <c r="A3" s="112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4" ht="22.5">
      <c r="A4" s="117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4" t="s">
        <v>94</v>
      </c>
      <c r="U6" s="114"/>
      <c r="V6" s="114"/>
      <c r="W6" s="114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10" spans="1:24" s="18" customFormat="1" ht="42.75">
      <c r="A10" s="21" t="s">
        <v>7</v>
      </c>
      <c r="B10" s="22" t="s">
        <v>8</v>
      </c>
      <c r="C10" s="22" t="s">
        <v>9</v>
      </c>
      <c r="D10" s="22" t="s">
        <v>45</v>
      </c>
      <c r="E10" s="23" t="s">
        <v>11</v>
      </c>
      <c r="F10" s="22" t="s">
        <v>46</v>
      </c>
      <c r="G10" s="22" t="s">
        <v>47</v>
      </c>
      <c r="H10" s="22" t="s">
        <v>48</v>
      </c>
      <c r="I10" s="22" t="s">
        <v>49</v>
      </c>
      <c r="J10" s="22" t="s">
        <v>50</v>
      </c>
      <c r="K10" s="22" t="s">
        <v>51</v>
      </c>
      <c r="L10" s="22" t="s">
        <v>52</v>
      </c>
      <c r="M10" s="22" t="s">
        <v>18</v>
      </c>
      <c r="N10" s="22" t="s">
        <v>19</v>
      </c>
      <c r="O10" s="22" t="s">
        <v>20</v>
      </c>
      <c r="P10" s="22" t="s">
        <v>21</v>
      </c>
      <c r="Q10" s="22" t="s">
        <v>22</v>
      </c>
      <c r="R10" s="22" t="s">
        <v>23</v>
      </c>
      <c r="S10" s="22" t="s">
        <v>24</v>
      </c>
      <c r="T10" s="134" t="s">
        <v>25</v>
      </c>
      <c r="U10" s="134"/>
      <c r="V10" s="134"/>
      <c r="W10" s="32" t="s">
        <v>26</v>
      </c>
    </row>
    <row r="11" spans="1:24" s="18" customFormat="1" ht="45" customHeight="1">
      <c r="A11" s="24"/>
      <c r="B11" s="25">
        <v>1167</v>
      </c>
      <c r="C11" s="127" t="s">
        <v>95</v>
      </c>
      <c r="D11" s="127" t="s">
        <v>96</v>
      </c>
      <c r="E11" s="25" t="s">
        <v>97</v>
      </c>
      <c r="F11" s="26">
        <v>1</v>
      </c>
      <c r="G11" s="26">
        <v>2</v>
      </c>
      <c r="H11" s="26">
        <v>2</v>
      </c>
      <c r="I11" s="26">
        <v>3</v>
      </c>
      <c r="J11" s="26">
        <v>2</v>
      </c>
      <c r="K11" s="26">
        <v>2</v>
      </c>
      <c r="L11" s="26">
        <v>1</v>
      </c>
      <c r="M11" s="26"/>
      <c r="N11" s="30">
        <f t="shared" ref="N11:N14" si="0">L11+K11+J11+I11+H11+G11+F11</f>
        <v>13</v>
      </c>
      <c r="O11" s="25">
        <f t="shared" ref="O11:O14" si="1">N11*B11</f>
        <v>15171</v>
      </c>
      <c r="P11" s="31">
        <v>2.4</v>
      </c>
      <c r="Q11" s="26">
        <v>2</v>
      </c>
      <c r="R11" s="26">
        <f t="shared" ref="R11:R14" si="2">P11*B11</f>
        <v>2800.8</v>
      </c>
      <c r="S11" s="26">
        <f t="shared" ref="S11:S14" si="3">Q11*B11</f>
        <v>2334</v>
      </c>
      <c r="T11" s="26">
        <v>49</v>
      </c>
      <c r="U11" s="26">
        <v>37.5</v>
      </c>
      <c r="V11" s="26">
        <v>10.5</v>
      </c>
      <c r="W11" s="33">
        <f t="shared" ref="W11:W14" si="4">T11*U11*V11*B11/1000000</f>
        <v>22.515806250000001</v>
      </c>
      <c r="X11" s="28"/>
    </row>
    <row r="12" spans="1:24" s="18" customFormat="1" ht="45" customHeight="1">
      <c r="A12" s="24"/>
      <c r="B12" s="25">
        <v>910</v>
      </c>
      <c r="C12" s="128"/>
      <c r="D12" s="128"/>
      <c r="E12" s="25" t="s">
        <v>98</v>
      </c>
      <c r="F12" s="26">
        <v>1</v>
      </c>
      <c r="G12" s="26">
        <v>2</v>
      </c>
      <c r="H12" s="26">
        <v>2</v>
      </c>
      <c r="I12" s="26">
        <v>3</v>
      </c>
      <c r="J12" s="26">
        <v>2</v>
      </c>
      <c r="K12" s="26">
        <v>2</v>
      </c>
      <c r="L12" s="26">
        <v>1</v>
      </c>
      <c r="M12" s="26"/>
      <c r="N12" s="30">
        <f t="shared" si="0"/>
        <v>13</v>
      </c>
      <c r="O12" s="25">
        <f t="shared" si="1"/>
        <v>11830</v>
      </c>
      <c r="P12" s="31">
        <v>2.4</v>
      </c>
      <c r="Q12" s="26">
        <v>2</v>
      </c>
      <c r="R12" s="26">
        <f t="shared" si="2"/>
        <v>2184</v>
      </c>
      <c r="S12" s="26">
        <f t="shared" si="3"/>
        <v>1820</v>
      </c>
      <c r="T12" s="26">
        <v>49</v>
      </c>
      <c r="U12" s="26">
        <v>37.5</v>
      </c>
      <c r="V12" s="26">
        <v>10.5</v>
      </c>
      <c r="W12" s="33">
        <f t="shared" si="4"/>
        <v>17.557312499999998</v>
      </c>
      <c r="X12" s="28"/>
    </row>
    <row r="13" spans="1:24" s="18" customFormat="1" ht="45" customHeight="1">
      <c r="A13" s="24"/>
      <c r="B13" s="25">
        <v>282</v>
      </c>
      <c r="C13" s="128"/>
      <c r="D13" s="128"/>
      <c r="E13" s="25" t="s">
        <v>99</v>
      </c>
      <c r="F13" s="26">
        <v>1</v>
      </c>
      <c r="G13" s="26">
        <v>2</v>
      </c>
      <c r="H13" s="26">
        <v>2</v>
      </c>
      <c r="I13" s="26">
        <v>3</v>
      </c>
      <c r="J13" s="26">
        <v>2</v>
      </c>
      <c r="K13" s="26">
        <v>2</v>
      </c>
      <c r="L13" s="26">
        <v>1</v>
      </c>
      <c r="M13" s="26"/>
      <c r="N13" s="30">
        <f t="shared" si="0"/>
        <v>13</v>
      </c>
      <c r="O13" s="25">
        <f t="shared" si="1"/>
        <v>3666</v>
      </c>
      <c r="P13" s="31">
        <v>2.4</v>
      </c>
      <c r="Q13" s="26">
        <v>2</v>
      </c>
      <c r="R13" s="26">
        <f t="shared" si="2"/>
        <v>676.8</v>
      </c>
      <c r="S13" s="26">
        <f t="shared" si="3"/>
        <v>564</v>
      </c>
      <c r="T13" s="26">
        <v>49</v>
      </c>
      <c r="U13" s="26">
        <v>37.5</v>
      </c>
      <c r="V13" s="26">
        <v>10.5</v>
      </c>
      <c r="W13" s="33">
        <f t="shared" si="4"/>
        <v>5.4408374999999998</v>
      </c>
      <c r="X13" s="28"/>
    </row>
    <row r="14" spans="1:24" s="18" customFormat="1" ht="45" customHeight="1">
      <c r="A14" s="24"/>
      <c r="B14" s="25">
        <v>564</v>
      </c>
      <c r="C14" s="129"/>
      <c r="D14" s="129"/>
      <c r="E14" s="25" t="s">
        <v>100</v>
      </c>
      <c r="F14" s="26">
        <v>1</v>
      </c>
      <c r="G14" s="26">
        <v>2</v>
      </c>
      <c r="H14" s="26">
        <v>2</v>
      </c>
      <c r="I14" s="26">
        <v>3</v>
      </c>
      <c r="J14" s="26">
        <v>2</v>
      </c>
      <c r="K14" s="26">
        <v>2</v>
      </c>
      <c r="L14" s="26">
        <v>1</v>
      </c>
      <c r="M14" s="26"/>
      <c r="N14" s="30">
        <f t="shared" si="0"/>
        <v>13</v>
      </c>
      <c r="O14" s="25">
        <f t="shared" si="1"/>
        <v>7332</v>
      </c>
      <c r="P14" s="31">
        <v>2.4</v>
      </c>
      <c r="Q14" s="26">
        <v>2</v>
      </c>
      <c r="R14" s="26">
        <f t="shared" si="2"/>
        <v>1353.6</v>
      </c>
      <c r="S14" s="26">
        <f t="shared" si="3"/>
        <v>1128</v>
      </c>
      <c r="T14" s="26">
        <v>49</v>
      </c>
      <c r="U14" s="26">
        <v>37.5</v>
      </c>
      <c r="V14" s="26">
        <v>10.5</v>
      </c>
      <c r="W14" s="33">
        <f t="shared" si="4"/>
        <v>10.881675</v>
      </c>
      <c r="X14" s="28"/>
    </row>
    <row r="15" spans="1:24" s="18" customFormat="1">
      <c r="A15" s="27"/>
      <c r="B15" s="28">
        <f>SUM(B11:B14)</f>
        <v>2923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>
        <f>O14+O13+O12+O11</f>
        <v>37999</v>
      </c>
      <c r="P15" s="28"/>
      <c r="Q15" s="28"/>
      <c r="R15" s="28">
        <f t="shared" ref="R15:W15" si="5">SUM(R11:R14)</f>
        <v>7015.2</v>
      </c>
      <c r="S15" s="28">
        <f t="shared" si="5"/>
        <v>5846</v>
      </c>
      <c r="T15" s="28"/>
      <c r="U15" s="28"/>
      <c r="V15" s="28"/>
      <c r="W15" s="34">
        <f t="shared" si="5"/>
        <v>56.395631250000001</v>
      </c>
    </row>
    <row r="16" spans="1:24" s="18" customForma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34"/>
    </row>
    <row r="17" spans="1:24" s="18" customFormat="1"/>
    <row r="19" spans="1:24">
      <c r="E19" t="s">
        <v>101</v>
      </c>
      <c r="F19" t="s">
        <v>101</v>
      </c>
      <c r="G19" t="s">
        <v>102</v>
      </c>
      <c r="H19" t="s">
        <v>101</v>
      </c>
      <c r="I19" t="s">
        <v>102</v>
      </c>
    </row>
    <row r="20" spans="1:24" ht="63">
      <c r="A20" s="8" t="s">
        <v>97</v>
      </c>
      <c r="B20" s="8">
        <v>2195</v>
      </c>
      <c r="C20" s="29">
        <v>600</v>
      </c>
      <c r="E20">
        <v>300</v>
      </c>
      <c r="F20">
        <v>600</v>
      </c>
      <c r="G20">
        <f>B20-E20-F20</f>
        <v>1295</v>
      </c>
      <c r="H20">
        <v>128</v>
      </c>
      <c r="I20">
        <f>G20-H20</f>
        <v>1167</v>
      </c>
    </row>
    <row r="21" spans="1:24" ht="78.75">
      <c r="A21" s="8" t="s">
        <v>98</v>
      </c>
      <c r="B21" s="8">
        <v>2307</v>
      </c>
      <c r="C21" s="29">
        <v>850</v>
      </c>
      <c r="E21">
        <v>300</v>
      </c>
      <c r="F21">
        <v>600</v>
      </c>
      <c r="G21">
        <f>B21-E21-F21</f>
        <v>1407</v>
      </c>
      <c r="H21">
        <v>497</v>
      </c>
      <c r="I21">
        <f>G21-H21</f>
        <v>910</v>
      </c>
    </row>
    <row r="22" spans="1:24" ht="63">
      <c r="A22" s="8" t="s">
        <v>99</v>
      </c>
      <c r="B22" s="8">
        <v>982</v>
      </c>
      <c r="C22" s="29">
        <v>323</v>
      </c>
      <c r="E22">
        <v>300</v>
      </c>
      <c r="F22">
        <v>350</v>
      </c>
      <c r="G22">
        <f>B22-E22-F22</f>
        <v>332</v>
      </c>
      <c r="H22">
        <v>50</v>
      </c>
      <c r="I22">
        <f>G22-H22</f>
        <v>282</v>
      </c>
    </row>
    <row r="23" spans="1:24" ht="63">
      <c r="A23" s="8" t="s">
        <v>100</v>
      </c>
      <c r="B23" s="8">
        <v>2011</v>
      </c>
      <c r="C23" s="29">
        <v>700</v>
      </c>
      <c r="E23">
        <v>200</v>
      </c>
      <c r="F23">
        <v>750</v>
      </c>
      <c r="G23">
        <f>B23-E23-F23</f>
        <v>1061</v>
      </c>
      <c r="H23">
        <v>497</v>
      </c>
      <c r="I23">
        <f>G23-H23</f>
        <v>564</v>
      </c>
    </row>
    <row r="24" spans="1:24">
      <c r="B24">
        <f>SUM(B20:B23)</f>
        <v>7495</v>
      </c>
      <c r="C24" s="29">
        <f>SUM(C20:C23)</f>
        <v>2473</v>
      </c>
      <c r="E24">
        <f>SUM(E20:E23)</f>
        <v>1100</v>
      </c>
      <c r="F24">
        <f>SUM(F20:F23)</f>
        <v>2300</v>
      </c>
      <c r="G24">
        <f>SUM(G20:G23)</f>
        <v>4095</v>
      </c>
    </row>
    <row r="27" spans="1:24">
      <c r="A27" s="36"/>
      <c r="B27" s="36"/>
      <c r="C27" s="36" t="s">
        <v>103</v>
      </c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</row>
    <row r="28" spans="1:24" ht="42.75">
      <c r="A28" s="37" t="s">
        <v>7</v>
      </c>
      <c r="B28" s="38" t="s">
        <v>8</v>
      </c>
      <c r="C28" s="38" t="s">
        <v>9</v>
      </c>
      <c r="D28" s="38" t="s">
        <v>45</v>
      </c>
      <c r="E28" s="39" t="s">
        <v>11</v>
      </c>
      <c r="F28" s="38" t="s">
        <v>46</v>
      </c>
      <c r="G28" s="38" t="s">
        <v>47</v>
      </c>
      <c r="H28" s="38" t="s">
        <v>48</v>
      </c>
      <c r="I28" s="38" t="s">
        <v>49</v>
      </c>
      <c r="J28" s="38" t="s">
        <v>50</v>
      </c>
      <c r="K28" s="38" t="s">
        <v>51</v>
      </c>
      <c r="L28" s="38" t="s">
        <v>52</v>
      </c>
      <c r="M28" s="38" t="s">
        <v>18</v>
      </c>
      <c r="N28" s="38" t="s">
        <v>19</v>
      </c>
      <c r="O28" s="38" t="s">
        <v>20</v>
      </c>
      <c r="P28" s="38" t="s">
        <v>21</v>
      </c>
      <c r="Q28" s="38" t="s">
        <v>22</v>
      </c>
      <c r="R28" s="38" t="s">
        <v>23</v>
      </c>
      <c r="S28" s="38" t="s">
        <v>24</v>
      </c>
      <c r="T28" s="133" t="s">
        <v>25</v>
      </c>
      <c r="U28" s="133"/>
      <c r="V28" s="133"/>
      <c r="W28" s="47" t="s">
        <v>26</v>
      </c>
    </row>
    <row r="29" spans="1:24" ht="63">
      <c r="A29" s="40"/>
      <c r="B29" s="41">
        <v>600</v>
      </c>
      <c r="C29" s="130" t="s">
        <v>95</v>
      </c>
      <c r="D29" s="130" t="s">
        <v>96</v>
      </c>
      <c r="E29" s="41" t="s">
        <v>97</v>
      </c>
      <c r="F29" s="42">
        <v>1</v>
      </c>
      <c r="G29" s="42">
        <v>2</v>
      </c>
      <c r="H29" s="42">
        <v>2</v>
      </c>
      <c r="I29" s="42">
        <v>3</v>
      </c>
      <c r="J29" s="42">
        <v>2</v>
      </c>
      <c r="K29" s="42">
        <v>2</v>
      </c>
      <c r="L29" s="42">
        <v>1</v>
      </c>
      <c r="M29" s="42"/>
      <c r="N29" s="45">
        <f t="shared" ref="N29:N32" si="6">L29+K29+J29+I29+H29+G29+F29</f>
        <v>13</v>
      </c>
      <c r="O29" s="41">
        <f t="shared" ref="O29:O32" si="7">N29*B29</f>
        <v>7800</v>
      </c>
      <c r="P29" s="46">
        <v>2.4</v>
      </c>
      <c r="Q29" s="42">
        <v>2</v>
      </c>
      <c r="R29" s="42">
        <f t="shared" ref="R29:R32" si="8">P29*B29</f>
        <v>1440</v>
      </c>
      <c r="S29" s="42">
        <f t="shared" ref="S29:S32" si="9">Q29*B29</f>
        <v>1200</v>
      </c>
      <c r="T29" s="42">
        <v>49</v>
      </c>
      <c r="U29" s="42">
        <v>37.5</v>
      </c>
      <c r="V29" s="42">
        <v>10.5</v>
      </c>
      <c r="W29" s="48">
        <f t="shared" ref="W29:W32" si="10">T29*U29*V29*B29/1000000</f>
        <v>11.57625</v>
      </c>
      <c r="X29" s="1"/>
    </row>
    <row r="30" spans="1:24" ht="78.75">
      <c r="A30" s="40"/>
      <c r="B30" s="41">
        <v>850</v>
      </c>
      <c r="C30" s="131"/>
      <c r="D30" s="131"/>
      <c r="E30" s="41" t="s">
        <v>98</v>
      </c>
      <c r="F30" s="42">
        <v>1</v>
      </c>
      <c r="G30" s="42">
        <v>2</v>
      </c>
      <c r="H30" s="42">
        <v>2</v>
      </c>
      <c r="I30" s="42">
        <v>3</v>
      </c>
      <c r="J30" s="42">
        <v>2</v>
      </c>
      <c r="K30" s="42">
        <v>2</v>
      </c>
      <c r="L30" s="42">
        <v>1</v>
      </c>
      <c r="M30" s="42"/>
      <c r="N30" s="45">
        <f t="shared" si="6"/>
        <v>13</v>
      </c>
      <c r="O30" s="41">
        <f t="shared" si="7"/>
        <v>11050</v>
      </c>
      <c r="P30" s="46">
        <v>2.4</v>
      </c>
      <c r="Q30" s="42">
        <v>2</v>
      </c>
      <c r="R30" s="42">
        <f t="shared" si="8"/>
        <v>2040</v>
      </c>
      <c r="S30" s="42">
        <f t="shared" si="9"/>
        <v>1700</v>
      </c>
      <c r="T30" s="42">
        <v>49</v>
      </c>
      <c r="U30" s="42">
        <v>37.5</v>
      </c>
      <c r="V30" s="42">
        <v>10.5</v>
      </c>
      <c r="W30" s="48">
        <f t="shared" si="10"/>
        <v>16.399687499999999</v>
      </c>
      <c r="X30" s="1"/>
    </row>
    <row r="31" spans="1:24" ht="63">
      <c r="A31" s="40"/>
      <c r="B31" s="41">
        <v>323</v>
      </c>
      <c r="C31" s="131"/>
      <c r="D31" s="131"/>
      <c r="E31" s="41" t="s">
        <v>99</v>
      </c>
      <c r="F31" s="42">
        <v>1</v>
      </c>
      <c r="G31" s="42">
        <v>2</v>
      </c>
      <c r="H31" s="42">
        <v>2</v>
      </c>
      <c r="I31" s="42">
        <v>3</v>
      </c>
      <c r="J31" s="42">
        <v>2</v>
      </c>
      <c r="K31" s="42">
        <v>2</v>
      </c>
      <c r="L31" s="42">
        <v>1</v>
      </c>
      <c r="M31" s="42"/>
      <c r="N31" s="45">
        <f t="shared" si="6"/>
        <v>13</v>
      </c>
      <c r="O31" s="41">
        <f t="shared" si="7"/>
        <v>4199</v>
      </c>
      <c r="P31" s="46">
        <v>2.4</v>
      </c>
      <c r="Q31" s="42">
        <v>2</v>
      </c>
      <c r="R31" s="42">
        <f t="shared" si="8"/>
        <v>775.2</v>
      </c>
      <c r="S31" s="42">
        <f t="shared" si="9"/>
        <v>646</v>
      </c>
      <c r="T31" s="42">
        <v>49</v>
      </c>
      <c r="U31" s="42">
        <v>37.5</v>
      </c>
      <c r="V31" s="42">
        <v>10.5</v>
      </c>
      <c r="W31" s="48">
        <f t="shared" si="10"/>
        <v>6.2318812499999998</v>
      </c>
      <c r="X31" s="1"/>
    </row>
    <row r="32" spans="1:24" ht="63">
      <c r="A32" s="40"/>
      <c r="B32" s="41">
        <v>700</v>
      </c>
      <c r="C32" s="132"/>
      <c r="D32" s="132"/>
      <c r="E32" s="41" t="s">
        <v>100</v>
      </c>
      <c r="F32" s="42">
        <v>1</v>
      </c>
      <c r="G32" s="42">
        <v>2</v>
      </c>
      <c r="H32" s="42">
        <v>2</v>
      </c>
      <c r="I32" s="42">
        <v>3</v>
      </c>
      <c r="J32" s="42">
        <v>2</v>
      </c>
      <c r="K32" s="42">
        <v>2</v>
      </c>
      <c r="L32" s="42">
        <v>1</v>
      </c>
      <c r="M32" s="42"/>
      <c r="N32" s="45">
        <f t="shared" si="6"/>
        <v>13</v>
      </c>
      <c r="O32" s="41">
        <f t="shared" si="7"/>
        <v>9100</v>
      </c>
      <c r="P32" s="46">
        <v>2.4</v>
      </c>
      <c r="Q32" s="42">
        <v>2</v>
      </c>
      <c r="R32" s="42">
        <f t="shared" si="8"/>
        <v>1680</v>
      </c>
      <c r="S32" s="42">
        <f t="shared" si="9"/>
        <v>1400</v>
      </c>
      <c r="T32" s="42">
        <v>49</v>
      </c>
      <c r="U32" s="42">
        <v>37.5</v>
      </c>
      <c r="V32" s="42">
        <v>10.5</v>
      </c>
      <c r="W32" s="48">
        <f t="shared" si="10"/>
        <v>13.505625</v>
      </c>
      <c r="X32" s="1"/>
    </row>
    <row r="33" spans="1:23">
      <c r="A33" s="43"/>
      <c r="B33" s="44">
        <f>SUM(B29:B32)</f>
        <v>2473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>
        <f>O32+O31+O30+O29</f>
        <v>32149</v>
      </c>
      <c r="P33" s="44"/>
      <c r="Q33" s="44"/>
      <c r="R33" s="44">
        <f t="shared" ref="R33:W33" si="11">SUM(R29:R32)</f>
        <v>5935.2</v>
      </c>
      <c r="S33" s="44">
        <f t="shared" si="11"/>
        <v>4946</v>
      </c>
      <c r="T33" s="44"/>
      <c r="U33" s="44"/>
      <c r="V33" s="44"/>
      <c r="W33" s="49">
        <f t="shared" si="11"/>
        <v>47.713443750000003</v>
      </c>
    </row>
    <row r="36" spans="1:23">
      <c r="A36" s="36"/>
      <c r="B36" s="36"/>
      <c r="C36" s="36" t="s">
        <v>103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</row>
    <row r="37" spans="1:23" ht="42.75">
      <c r="A37" s="37" t="s">
        <v>7</v>
      </c>
      <c r="B37" s="38" t="s">
        <v>8</v>
      </c>
      <c r="C37" s="38" t="s">
        <v>9</v>
      </c>
      <c r="D37" s="38" t="s">
        <v>45</v>
      </c>
      <c r="E37" s="39" t="s">
        <v>11</v>
      </c>
      <c r="F37" s="38" t="s">
        <v>46</v>
      </c>
      <c r="G37" s="38" t="s">
        <v>47</v>
      </c>
      <c r="H37" s="38" t="s">
        <v>48</v>
      </c>
      <c r="I37" s="38" t="s">
        <v>49</v>
      </c>
      <c r="J37" s="38" t="s">
        <v>50</v>
      </c>
      <c r="K37" s="38" t="s">
        <v>51</v>
      </c>
      <c r="L37" s="38" t="s">
        <v>52</v>
      </c>
      <c r="M37" s="38" t="s">
        <v>18</v>
      </c>
      <c r="N37" s="38" t="s">
        <v>19</v>
      </c>
      <c r="O37" s="38" t="s">
        <v>20</v>
      </c>
      <c r="P37" s="38" t="s">
        <v>21</v>
      </c>
      <c r="Q37" s="38" t="s">
        <v>22</v>
      </c>
      <c r="R37" s="38" t="s">
        <v>23</v>
      </c>
      <c r="S37" s="38" t="s">
        <v>24</v>
      </c>
      <c r="T37" s="133" t="s">
        <v>25</v>
      </c>
      <c r="U37" s="133"/>
      <c r="V37" s="133"/>
      <c r="W37" s="47" t="s">
        <v>26</v>
      </c>
    </row>
    <row r="38" spans="1:23" ht="63">
      <c r="A38" s="40"/>
      <c r="B38" s="41">
        <v>450</v>
      </c>
      <c r="C38" s="130" t="s">
        <v>95</v>
      </c>
      <c r="D38" s="130" t="s">
        <v>96</v>
      </c>
      <c r="E38" s="41" t="s">
        <v>97</v>
      </c>
      <c r="F38" s="42">
        <v>1</v>
      </c>
      <c r="G38" s="42">
        <v>2</v>
      </c>
      <c r="H38" s="42">
        <v>2</v>
      </c>
      <c r="I38" s="42">
        <v>3</v>
      </c>
      <c r="J38" s="42">
        <v>2</v>
      </c>
      <c r="K38" s="42">
        <v>2</v>
      </c>
      <c r="L38" s="42">
        <v>1</v>
      </c>
      <c r="M38" s="42"/>
      <c r="N38" s="45">
        <f t="shared" ref="N38:N41" si="12">L38+K38+J38+I38+H38+G38+F38</f>
        <v>13</v>
      </c>
      <c r="O38" s="41">
        <f t="shared" ref="O38:O41" si="13">N38*B38</f>
        <v>5850</v>
      </c>
      <c r="P38" s="46">
        <v>2.4</v>
      </c>
      <c r="Q38" s="42">
        <v>2</v>
      </c>
      <c r="R38" s="42">
        <f t="shared" ref="R38:R41" si="14">P38*B38</f>
        <v>1080</v>
      </c>
      <c r="S38" s="42">
        <f t="shared" ref="S38:S41" si="15">Q38*B38</f>
        <v>900</v>
      </c>
      <c r="T38" s="42">
        <v>49</v>
      </c>
      <c r="U38" s="42">
        <v>37.5</v>
      </c>
      <c r="V38" s="42">
        <v>10.5</v>
      </c>
      <c r="W38" s="48">
        <f t="shared" ref="W38:W41" si="16">T38*U38*V38*B38/1000000</f>
        <v>8.6821874999999995</v>
      </c>
    </row>
    <row r="39" spans="1:23" ht="78.75">
      <c r="A39" s="40"/>
      <c r="B39" s="41">
        <v>500</v>
      </c>
      <c r="C39" s="131"/>
      <c r="D39" s="131"/>
      <c r="E39" s="41" t="s">
        <v>98</v>
      </c>
      <c r="F39" s="42">
        <v>1</v>
      </c>
      <c r="G39" s="42">
        <v>2</v>
      </c>
      <c r="H39" s="42">
        <v>2</v>
      </c>
      <c r="I39" s="42">
        <v>3</v>
      </c>
      <c r="J39" s="42">
        <v>2</v>
      </c>
      <c r="K39" s="42">
        <v>2</v>
      </c>
      <c r="L39" s="42">
        <v>1</v>
      </c>
      <c r="M39" s="42"/>
      <c r="N39" s="45">
        <f t="shared" si="12"/>
        <v>13</v>
      </c>
      <c r="O39" s="41">
        <f t="shared" si="13"/>
        <v>6500</v>
      </c>
      <c r="P39" s="46">
        <v>2.4</v>
      </c>
      <c r="Q39" s="42">
        <v>2</v>
      </c>
      <c r="R39" s="42">
        <f t="shared" si="14"/>
        <v>1200</v>
      </c>
      <c r="S39" s="42">
        <f t="shared" si="15"/>
        <v>1000</v>
      </c>
      <c r="T39" s="42">
        <v>49</v>
      </c>
      <c r="U39" s="42">
        <v>37.5</v>
      </c>
      <c r="V39" s="42">
        <v>10.5</v>
      </c>
      <c r="W39" s="48">
        <f t="shared" si="16"/>
        <v>9.6468749999999996</v>
      </c>
    </row>
    <row r="40" spans="1:23" ht="63">
      <c r="A40" s="40"/>
      <c r="B40" s="41">
        <v>350</v>
      </c>
      <c r="C40" s="131"/>
      <c r="D40" s="131"/>
      <c r="E40" s="41" t="s">
        <v>99</v>
      </c>
      <c r="F40" s="42">
        <v>1</v>
      </c>
      <c r="G40" s="42">
        <v>2</v>
      </c>
      <c r="H40" s="42">
        <v>2</v>
      </c>
      <c r="I40" s="42">
        <v>3</v>
      </c>
      <c r="J40" s="42">
        <v>2</v>
      </c>
      <c r="K40" s="42">
        <v>2</v>
      </c>
      <c r="L40" s="42">
        <v>1</v>
      </c>
      <c r="M40" s="42"/>
      <c r="N40" s="45">
        <f t="shared" si="12"/>
        <v>13</v>
      </c>
      <c r="O40" s="41">
        <f t="shared" si="13"/>
        <v>4550</v>
      </c>
      <c r="P40" s="46">
        <v>2.4</v>
      </c>
      <c r="Q40" s="42">
        <v>2</v>
      </c>
      <c r="R40" s="42">
        <f t="shared" si="14"/>
        <v>840</v>
      </c>
      <c r="S40" s="42">
        <f t="shared" si="15"/>
        <v>700</v>
      </c>
      <c r="T40" s="42">
        <v>49</v>
      </c>
      <c r="U40" s="42">
        <v>37.5</v>
      </c>
      <c r="V40" s="42">
        <v>10.5</v>
      </c>
      <c r="W40" s="48">
        <f t="shared" si="16"/>
        <v>6.7528125000000001</v>
      </c>
    </row>
    <row r="41" spans="1:23" ht="63">
      <c r="A41" s="40"/>
      <c r="B41" s="41">
        <v>700</v>
      </c>
      <c r="C41" s="132"/>
      <c r="D41" s="132"/>
      <c r="E41" s="41" t="s">
        <v>100</v>
      </c>
      <c r="F41" s="42">
        <v>1</v>
      </c>
      <c r="G41" s="42">
        <v>2</v>
      </c>
      <c r="H41" s="42">
        <v>2</v>
      </c>
      <c r="I41" s="42">
        <v>3</v>
      </c>
      <c r="J41" s="42">
        <v>2</v>
      </c>
      <c r="K41" s="42">
        <v>2</v>
      </c>
      <c r="L41" s="42">
        <v>1</v>
      </c>
      <c r="M41" s="42"/>
      <c r="N41" s="45">
        <f t="shared" si="12"/>
        <v>13</v>
      </c>
      <c r="O41" s="41">
        <f t="shared" si="13"/>
        <v>9100</v>
      </c>
      <c r="P41" s="46">
        <v>2.4</v>
      </c>
      <c r="Q41" s="42">
        <v>2</v>
      </c>
      <c r="R41" s="42">
        <f t="shared" si="14"/>
        <v>1680</v>
      </c>
      <c r="S41" s="42">
        <f t="shared" si="15"/>
        <v>1400</v>
      </c>
      <c r="T41" s="42">
        <v>49</v>
      </c>
      <c r="U41" s="42">
        <v>37.5</v>
      </c>
      <c r="V41" s="42">
        <v>10.5</v>
      </c>
      <c r="W41" s="48">
        <f t="shared" si="16"/>
        <v>13.505625</v>
      </c>
    </row>
    <row r="42" spans="1:23">
      <c r="A42" s="43"/>
      <c r="B42" s="44">
        <f>SUM(B38:B41)</f>
        <v>2000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>
        <f>O41+O40+O39+O38</f>
        <v>26000</v>
      </c>
      <c r="P42" s="44"/>
      <c r="Q42" s="44"/>
      <c r="R42" s="44">
        <f t="shared" ref="R42:W42" si="17">SUM(R38:R41)</f>
        <v>4800</v>
      </c>
      <c r="S42" s="44">
        <f t="shared" si="17"/>
        <v>4000</v>
      </c>
      <c r="T42" s="44"/>
      <c r="U42" s="44"/>
      <c r="V42" s="44"/>
      <c r="W42" s="49">
        <f t="shared" si="17"/>
        <v>38.587499999999999</v>
      </c>
    </row>
    <row r="49" spans="1:24">
      <c r="B49" t="s">
        <v>104</v>
      </c>
    </row>
    <row r="50" spans="1:24" ht="42.75">
      <c r="A50" s="21" t="s">
        <v>7</v>
      </c>
      <c r="B50" s="22" t="s">
        <v>8</v>
      </c>
      <c r="C50" s="22" t="s">
        <v>9</v>
      </c>
      <c r="D50" s="22" t="s">
        <v>45</v>
      </c>
      <c r="E50" s="23" t="s">
        <v>11</v>
      </c>
      <c r="F50" s="22" t="s">
        <v>46</v>
      </c>
      <c r="G50" s="22" t="s">
        <v>47</v>
      </c>
      <c r="H50" s="22" t="s">
        <v>48</v>
      </c>
      <c r="I50" s="22" t="s">
        <v>49</v>
      </c>
      <c r="J50" s="22" t="s">
        <v>50</v>
      </c>
      <c r="K50" s="22" t="s">
        <v>51</v>
      </c>
      <c r="L50" s="22" t="s">
        <v>52</v>
      </c>
      <c r="M50" s="22" t="s">
        <v>18</v>
      </c>
      <c r="N50" s="22" t="s">
        <v>19</v>
      </c>
      <c r="O50" s="22" t="s">
        <v>20</v>
      </c>
      <c r="P50" s="22" t="s">
        <v>21</v>
      </c>
      <c r="Q50" s="22" t="s">
        <v>22</v>
      </c>
      <c r="R50" s="22" t="s">
        <v>23</v>
      </c>
      <c r="S50" s="22" t="s">
        <v>24</v>
      </c>
      <c r="T50" s="134" t="s">
        <v>25</v>
      </c>
      <c r="U50" s="134"/>
      <c r="V50" s="134"/>
      <c r="W50" s="32" t="s">
        <v>26</v>
      </c>
      <c r="X50" s="18"/>
    </row>
    <row r="51" spans="1:24" ht="63">
      <c r="A51" s="24"/>
      <c r="B51" s="25">
        <v>128</v>
      </c>
      <c r="C51" s="127" t="s">
        <v>95</v>
      </c>
      <c r="D51" s="127" t="s">
        <v>96</v>
      </c>
      <c r="E51" s="25" t="s">
        <v>97</v>
      </c>
      <c r="F51" s="26">
        <v>1</v>
      </c>
      <c r="G51" s="26">
        <v>2</v>
      </c>
      <c r="H51" s="26">
        <v>2</v>
      </c>
      <c r="I51" s="26">
        <v>3</v>
      </c>
      <c r="J51" s="26">
        <v>2</v>
      </c>
      <c r="K51" s="26">
        <v>2</v>
      </c>
      <c r="L51" s="26">
        <v>1</v>
      </c>
      <c r="M51" s="26"/>
      <c r="N51" s="30">
        <f t="shared" ref="N51:N54" si="18">L51+K51+J51+I51+H51+G51+F51</f>
        <v>13</v>
      </c>
      <c r="O51" s="25">
        <f t="shared" ref="O51:O54" si="19">N51*B51</f>
        <v>1664</v>
      </c>
      <c r="P51" s="31">
        <v>2.4</v>
      </c>
      <c r="Q51" s="26">
        <v>2</v>
      </c>
      <c r="R51" s="26">
        <f t="shared" ref="R51:R54" si="20">P51*B51</f>
        <v>307.2</v>
      </c>
      <c r="S51" s="26">
        <f t="shared" ref="S51:S54" si="21">Q51*B51</f>
        <v>256</v>
      </c>
      <c r="T51" s="26">
        <v>49</v>
      </c>
      <c r="U51" s="26">
        <v>37.5</v>
      </c>
      <c r="V51" s="26">
        <v>10.5</v>
      </c>
      <c r="W51" s="33">
        <f t="shared" ref="W51:W54" si="22">T51*U51*V51*B51/1000000</f>
        <v>2.4695999999999998</v>
      </c>
      <c r="X51" s="28"/>
    </row>
    <row r="52" spans="1:24" ht="78.75">
      <c r="A52" s="24" t="s">
        <v>105</v>
      </c>
      <c r="B52" s="25">
        <v>500</v>
      </c>
      <c r="C52" s="128"/>
      <c r="D52" s="128"/>
      <c r="E52" s="25" t="s">
        <v>98</v>
      </c>
      <c r="F52" s="26">
        <v>1</v>
      </c>
      <c r="G52" s="26">
        <v>2</v>
      </c>
      <c r="H52" s="26">
        <v>2</v>
      </c>
      <c r="I52" s="26">
        <v>3</v>
      </c>
      <c r="J52" s="26">
        <v>2</v>
      </c>
      <c r="K52" s="26">
        <v>2</v>
      </c>
      <c r="L52" s="26">
        <v>1</v>
      </c>
      <c r="M52" s="26"/>
      <c r="N52" s="30">
        <f t="shared" si="18"/>
        <v>13</v>
      </c>
      <c r="O52" s="25">
        <f t="shared" si="19"/>
        <v>6500</v>
      </c>
      <c r="P52" s="31">
        <v>2.4</v>
      </c>
      <c r="Q52" s="26">
        <v>2</v>
      </c>
      <c r="R52" s="26">
        <f t="shared" si="20"/>
        <v>1200</v>
      </c>
      <c r="S52" s="26">
        <f t="shared" si="21"/>
        <v>1000</v>
      </c>
      <c r="T52" s="26">
        <v>49</v>
      </c>
      <c r="U52" s="26">
        <v>37.5</v>
      </c>
      <c r="V52" s="26">
        <v>10.5</v>
      </c>
      <c r="W52" s="33">
        <f t="shared" si="22"/>
        <v>9.6468749999999996</v>
      </c>
      <c r="X52" s="28"/>
    </row>
    <row r="53" spans="1:24" ht="63">
      <c r="A53" s="24" t="s">
        <v>106</v>
      </c>
      <c r="B53" s="25">
        <v>50</v>
      </c>
      <c r="C53" s="128"/>
      <c r="D53" s="128"/>
      <c r="E53" s="25" t="s">
        <v>99</v>
      </c>
      <c r="F53" s="26">
        <v>1</v>
      </c>
      <c r="G53" s="26">
        <v>2</v>
      </c>
      <c r="H53" s="26">
        <v>2</v>
      </c>
      <c r="I53" s="26">
        <v>3</v>
      </c>
      <c r="J53" s="26">
        <v>2</v>
      </c>
      <c r="K53" s="26">
        <v>2</v>
      </c>
      <c r="L53" s="26">
        <v>1</v>
      </c>
      <c r="M53" s="26"/>
      <c r="N53" s="30">
        <f t="shared" si="18"/>
        <v>13</v>
      </c>
      <c r="O53" s="25">
        <f t="shared" si="19"/>
        <v>650</v>
      </c>
      <c r="P53" s="31">
        <v>2.4</v>
      </c>
      <c r="Q53" s="26">
        <v>2</v>
      </c>
      <c r="R53" s="26">
        <f t="shared" si="20"/>
        <v>120</v>
      </c>
      <c r="S53" s="26">
        <f t="shared" si="21"/>
        <v>100</v>
      </c>
      <c r="T53" s="26">
        <v>49</v>
      </c>
      <c r="U53" s="26">
        <v>37.5</v>
      </c>
      <c r="V53" s="26">
        <v>10.5</v>
      </c>
      <c r="W53" s="33">
        <f t="shared" si="22"/>
        <v>0.96468750000000003</v>
      </c>
      <c r="X53" s="28"/>
    </row>
    <row r="54" spans="1:24" ht="63">
      <c r="A54" s="24" t="s">
        <v>107</v>
      </c>
      <c r="B54" s="25">
        <v>500</v>
      </c>
      <c r="C54" s="129"/>
      <c r="D54" s="129"/>
      <c r="E54" s="25" t="s">
        <v>100</v>
      </c>
      <c r="F54" s="26">
        <v>1</v>
      </c>
      <c r="G54" s="26">
        <v>2</v>
      </c>
      <c r="H54" s="26">
        <v>2</v>
      </c>
      <c r="I54" s="26">
        <v>3</v>
      </c>
      <c r="J54" s="26">
        <v>2</v>
      </c>
      <c r="K54" s="26">
        <v>2</v>
      </c>
      <c r="L54" s="26">
        <v>1</v>
      </c>
      <c r="M54" s="26"/>
      <c r="N54" s="30">
        <f t="shared" si="18"/>
        <v>13</v>
      </c>
      <c r="O54" s="25">
        <f t="shared" si="19"/>
        <v>6500</v>
      </c>
      <c r="P54" s="31">
        <v>2.4</v>
      </c>
      <c r="Q54" s="26">
        <v>2</v>
      </c>
      <c r="R54" s="26">
        <f t="shared" si="20"/>
        <v>1200</v>
      </c>
      <c r="S54" s="26">
        <f t="shared" si="21"/>
        <v>1000</v>
      </c>
      <c r="T54" s="26">
        <v>49</v>
      </c>
      <c r="U54" s="26">
        <v>37.5</v>
      </c>
      <c r="V54" s="26">
        <v>10.5</v>
      </c>
      <c r="W54" s="33">
        <f t="shared" si="22"/>
        <v>9.6468749999999996</v>
      </c>
      <c r="X54" s="28"/>
    </row>
    <row r="55" spans="1:24">
      <c r="A55" s="27"/>
      <c r="B55" s="28">
        <f>SUM(B51:B54)</f>
        <v>1178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>
        <f>O54+O53+O52+O51</f>
        <v>15314</v>
      </c>
      <c r="P55" s="28"/>
      <c r="Q55" s="28"/>
      <c r="R55" s="28">
        <f t="shared" ref="R55:W55" si="23">SUM(R51:R54)</f>
        <v>2827.2</v>
      </c>
      <c r="S55" s="28">
        <f t="shared" si="23"/>
        <v>2356</v>
      </c>
      <c r="T55" s="28"/>
      <c r="U55" s="28"/>
      <c r="V55" s="28"/>
      <c r="W55" s="34">
        <f t="shared" si="23"/>
        <v>22.728037499999999</v>
      </c>
      <c r="X55" s="18"/>
    </row>
    <row r="56" spans="1:24">
      <c r="A56" s="27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34"/>
      <c r="X56" s="18"/>
    </row>
  </sheetData>
  <mergeCells count="22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10:V10"/>
    <mergeCell ref="T28:V28"/>
    <mergeCell ref="E6:Q8"/>
    <mergeCell ref="T37:V37"/>
    <mergeCell ref="T50:V50"/>
    <mergeCell ref="C11:C14"/>
    <mergeCell ref="C29:C32"/>
    <mergeCell ref="C38:C41"/>
    <mergeCell ref="C51:C54"/>
    <mergeCell ref="D11:D14"/>
    <mergeCell ref="D29:D32"/>
    <mergeCell ref="D38:D41"/>
    <mergeCell ref="D51:D54"/>
  </mergeCells>
  <phoneticPr fontId="16" type="noConversion"/>
  <pageMargins left="0.156944444444444" right="0.118055555555556" top="0.27500000000000002" bottom="1" header="0.5" footer="0.5"/>
  <pageSetup paperSize="9" scale="68" orientation="landscape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view="pageBreakPreview" topLeftCell="A19" zoomScaleNormal="100" workbookViewId="0">
      <selection activeCell="E21" sqref="E21:Q23"/>
    </sheetView>
  </sheetViews>
  <sheetFormatPr defaultColWidth="9" defaultRowHeight="15"/>
  <cols>
    <col min="5" max="5" width="11" customWidth="1"/>
  </cols>
  <sheetData>
    <row r="1" spans="1:24" ht="46.5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4" ht="22.5">
      <c r="A2" s="112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4" ht="22.5">
      <c r="A3" s="112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4" ht="22.5">
      <c r="A4" s="117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4" t="s">
        <v>94</v>
      </c>
      <c r="U6" s="114"/>
      <c r="V6" s="114"/>
      <c r="W6" s="114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9" spans="1:24" ht="42.75">
      <c r="A9" s="35" t="s">
        <v>7</v>
      </c>
      <c r="B9" s="5" t="s">
        <v>8</v>
      </c>
      <c r="C9" s="5" t="s">
        <v>9</v>
      </c>
      <c r="D9" s="5" t="s">
        <v>45</v>
      </c>
      <c r="E9" s="6" t="s">
        <v>11</v>
      </c>
      <c r="F9" s="5" t="s">
        <v>46</v>
      </c>
      <c r="G9" s="5" t="s">
        <v>47</v>
      </c>
      <c r="H9" s="5" t="s">
        <v>48</v>
      </c>
      <c r="I9" s="5" t="s">
        <v>49</v>
      </c>
      <c r="J9" s="5" t="s">
        <v>50</v>
      </c>
      <c r="K9" s="5" t="s">
        <v>51</v>
      </c>
      <c r="L9" s="5" t="s">
        <v>52</v>
      </c>
      <c r="M9" s="5" t="s">
        <v>18</v>
      </c>
      <c r="N9" s="5" t="s">
        <v>19</v>
      </c>
      <c r="O9" s="5" t="s">
        <v>20</v>
      </c>
      <c r="P9" s="5" t="s">
        <v>21</v>
      </c>
      <c r="Q9" s="5" t="s">
        <v>22</v>
      </c>
      <c r="R9" s="5" t="s">
        <v>23</v>
      </c>
      <c r="S9" s="5" t="s">
        <v>24</v>
      </c>
      <c r="T9" s="137" t="s">
        <v>25</v>
      </c>
      <c r="U9" s="137"/>
      <c r="V9" s="137"/>
      <c r="W9" s="12" t="s">
        <v>26</v>
      </c>
    </row>
    <row r="10" spans="1:24" ht="45" customHeight="1">
      <c r="A10" s="7" t="s">
        <v>108</v>
      </c>
      <c r="B10" s="8">
        <v>12</v>
      </c>
      <c r="C10" s="104" t="s">
        <v>95</v>
      </c>
      <c r="D10" s="104" t="s">
        <v>109</v>
      </c>
      <c r="E10" s="8" t="s">
        <v>97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 t="shared" ref="N10:N13" si="0">L10+K10+J10+I10+H10+G10+F10</f>
        <v>13</v>
      </c>
      <c r="O10" s="8">
        <f t="shared" ref="O10:O13" si="1">N10*B10</f>
        <v>156</v>
      </c>
      <c r="P10" s="11">
        <v>2.4</v>
      </c>
      <c r="Q10" s="9">
        <v>2</v>
      </c>
      <c r="R10" s="9">
        <f t="shared" ref="R10:R13" si="2">P10*B10</f>
        <v>28.8</v>
      </c>
      <c r="S10" s="9">
        <f t="shared" ref="S10:S13" si="3">Q10*B10</f>
        <v>24</v>
      </c>
      <c r="T10" s="9">
        <v>49</v>
      </c>
      <c r="U10" s="9">
        <v>37.5</v>
      </c>
      <c r="V10" s="9">
        <v>10.5</v>
      </c>
      <c r="W10" s="13">
        <f t="shared" ref="W10:W13" si="4">T10*U10*V10*B10/1000000</f>
        <v>0.23152500000000001</v>
      </c>
      <c r="X10" s="1"/>
    </row>
    <row r="11" spans="1:24" ht="45" customHeight="1">
      <c r="A11" s="7" t="s">
        <v>110</v>
      </c>
      <c r="B11" s="8">
        <v>6</v>
      </c>
      <c r="C11" s="105"/>
      <c r="D11" s="105"/>
      <c r="E11" s="8" t="s">
        <v>98</v>
      </c>
      <c r="F11" s="9">
        <v>1</v>
      </c>
      <c r="G11" s="9">
        <v>2</v>
      </c>
      <c r="H11" s="9">
        <v>2</v>
      </c>
      <c r="I11" s="9">
        <v>3</v>
      </c>
      <c r="J11" s="9">
        <v>2</v>
      </c>
      <c r="K11" s="9">
        <v>2</v>
      </c>
      <c r="L11" s="9">
        <v>1</v>
      </c>
      <c r="M11" s="9"/>
      <c r="N11" s="10">
        <f t="shared" si="0"/>
        <v>13</v>
      </c>
      <c r="O11" s="8">
        <f t="shared" si="1"/>
        <v>78</v>
      </c>
      <c r="P11" s="11">
        <v>2.4</v>
      </c>
      <c r="Q11" s="9">
        <v>2</v>
      </c>
      <c r="R11" s="9">
        <f t="shared" si="2"/>
        <v>14.4</v>
      </c>
      <c r="S11" s="9">
        <f t="shared" si="3"/>
        <v>12</v>
      </c>
      <c r="T11" s="9">
        <v>49</v>
      </c>
      <c r="U11" s="9">
        <v>37.5</v>
      </c>
      <c r="V11" s="9">
        <v>10.5</v>
      </c>
      <c r="W11" s="13">
        <f t="shared" si="4"/>
        <v>0.1157625</v>
      </c>
      <c r="X11" s="1"/>
    </row>
    <row r="12" spans="1:24" ht="45" customHeight="1">
      <c r="A12" s="7" t="s">
        <v>111</v>
      </c>
      <c r="B12" s="8">
        <v>6</v>
      </c>
      <c r="C12" s="105"/>
      <c r="D12" s="105"/>
      <c r="E12" s="8" t="s">
        <v>99</v>
      </c>
      <c r="F12" s="9">
        <v>1</v>
      </c>
      <c r="G12" s="9">
        <v>2</v>
      </c>
      <c r="H12" s="9">
        <v>2</v>
      </c>
      <c r="I12" s="9">
        <v>3</v>
      </c>
      <c r="J12" s="9">
        <v>2</v>
      </c>
      <c r="K12" s="9">
        <v>2</v>
      </c>
      <c r="L12" s="9">
        <v>1</v>
      </c>
      <c r="M12" s="9"/>
      <c r="N12" s="10">
        <f t="shared" si="0"/>
        <v>13</v>
      </c>
      <c r="O12" s="8">
        <f t="shared" si="1"/>
        <v>78</v>
      </c>
      <c r="P12" s="11">
        <v>2.4</v>
      </c>
      <c r="Q12" s="9">
        <v>2</v>
      </c>
      <c r="R12" s="9">
        <f t="shared" si="2"/>
        <v>14.4</v>
      </c>
      <c r="S12" s="9">
        <f t="shared" si="3"/>
        <v>12</v>
      </c>
      <c r="T12" s="9">
        <v>49</v>
      </c>
      <c r="U12" s="9">
        <v>37.5</v>
      </c>
      <c r="V12" s="9">
        <v>10.5</v>
      </c>
      <c r="W12" s="13">
        <f t="shared" si="4"/>
        <v>0.1157625</v>
      </c>
      <c r="X12" s="1"/>
    </row>
    <row r="13" spans="1:24" ht="45" customHeight="1">
      <c r="A13" s="7" t="s">
        <v>112</v>
      </c>
      <c r="B13" s="8">
        <v>6</v>
      </c>
      <c r="C13" s="106"/>
      <c r="D13" s="106"/>
      <c r="E13" s="8" t="s">
        <v>100</v>
      </c>
      <c r="F13" s="9">
        <v>1</v>
      </c>
      <c r="G13" s="9">
        <v>2</v>
      </c>
      <c r="H13" s="9">
        <v>2</v>
      </c>
      <c r="I13" s="9">
        <v>3</v>
      </c>
      <c r="J13" s="9">
        <v>2</v>
      </c>
      <c r="K13" s="9">
        <v>2</v>
      </c>
      <c r="L13" s="9">
        <v>1</v>
      </c>
      <c r="M13" s="9"/>
      <c r="N13" s="10">
        <f t="shared" si="0"/>
        <v>13</v>
      </c>
      <c r="O13" s="8">
        <f t="shared" si="1"/>
        <v>78</v>
      </c>
      <c r="P13" s="11">
        <v>2.4</v>
      </c>
      <c r="Q13" s="9">
        <v>2</v>
      </c>
      <c r="R13" s="9">
        <f t="shared" si="2"/>
        <v>14.4</v>
      </c>
      <c r="S13" s="9">
        <f t="shared" si="3"/>
        <v>12</v>
      </c>
      <c r="T13" s="9">
        <v>49</v>
      </c>
      <c r="U13" s="9">
        <v>37.5</v>
      </c>
      <c r="V13" s="9">
        <v>10.5</v>
      </c>
      <c r="W13" s="13">
        <f t="shared" si="4"/>
        <v>0.1157625</v>
      </c>
      <c r="X13" s="1"/>
    </row>
    <row r="14" spans="1:24" ht="15" customHeight="1">
      <c r="A14" s="20"/>
      <c r="B14" s="1">
        <f>SUM(B10:B13)</f>
        <v>30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f>O13+O12+O11+O10</f>
        <v>390</v>
      </c>
      <c r="P14" s="1"/>
      <c r="Q14" s="1"/>
      <c r="R14" s="1">
        <f t="shared" ref="R14:W14" si="5">SUM(R10:R13)</f>
        <v>72</v>
      </c>
      <c r="S14" s="1">
        <f t="shared" si="5"/>
        <v>60</v>
      </c>
      <c r="T14" s="1"/>
      <c r="U14" s="1"/>
      <c r="V14" s="1"/>
      <c r="W14" s="14">
        <f t="shared" si="5"/>
        <v>0.57881249999999995</v>
      </c>
    </row>
    <row r="16" spans="1:24" ht="46.5">
      <c r="A16" s="107" t="s"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</row>
    <row r="17" spans="1:24" ht="22.5">
      <c r="A17" s="112" t="s">
        <v>1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</row>
    <row r="18" spans="1:24" ht="22.5">
      <c r="A18" s="112" t="s">
        <v>2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</row>
    <row r="19" spans="1:24" ht="22.5">
      <c r="A19" s="117" t="s">
        <v>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</row>
    <row r="20" spans="1:24" ht="22.5">
      <c r="A20" s="1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4" ht="22.5">
      <c r="A21" s="19"/>
      <c r="B21" s="2"/>
      <c r="C21" s="2"/>
      <c r="D21" s="2"/>
      <c r="E21" s="93" t="s">
        <v>4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136" t="s">
        <v>5</v>
      </c>
      <c r="S21" s="136"/>
      <c r="T21" s="114" t="s">
        <v>94</v>
      </c>
      <c r="U21" s="114"/>
      <c r="V21" s="114"/>
      <c r="W21" s="114"/>
    </row>
    <row r="22" spans="1:24">
      <c r="A22" s="20"/>
      <c r="B22" s="1"/>
      <c r="C22" s="1"/>
      <c r="D22" s="1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1"/>
      <c r="S22" s="1"/>
      <c r="T22" s="1"/>
      <c r="U22" s="1"/>
      <c r="V22" s="1"/>
      <c r="W22" s="1"/>
    </row>
    <row r="23" spans="1:24" ht="20.25">
      <c r="A23" s="99"/>
      <c r="B23" s="100"/>
      <c r="C23" s="100"/>
      <c r="D23" s="1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135" t="s">
        <v>6</v>
      </c>
      <c r="S23" s="135"/>
      <c r="T23" s="135"/>
      <c r="U23" s="135"/>
      <c r="V23" s="135"/>
      <c r="W23" s="135"/>
    </row>
    <row r="25" spans="1:24" ht="42.75">
      <c r="A25" s="35" t="s">
        <v>7</v>
      </c>
      <c r="B25" s="5" t="s">
        <v>8</v>
      </c>
      <c r="C25" s="5" t="s">
        <v>9</v>
      </c>
      <c r="D25" s="5" t="s">
        <v>45</v>
      </c>
      <c r="E25" s="6" t="s">
        <v>11</v>
      </c>
      <c r="F25" s="5" t="s">
        <v>46</v>
      </c>
      <c r="G25" s="5" t="s">
        <v>47</v>
      </c>
      <c r="H25" s="5" t="s">
        <v>48</v>
      </c>
      <c r="I25" s="5" t="s">
        <v>49</v>
      </c>
      <c r="J25" s="5" t="s">
        <v>50</v>
      </c>
      <c r="K25" s="5" t="s">
        <v>51</v>
      </c>
      <c r="L25" s="5" t="s">
        <v>52</v>
      </c>
      <c r="M25" s="5" t="s">
        <v>18</v>
      </c>
      <c r="N25" s="5" t="s">
        <v>19</v>
      </c>
      <c r="O25" s="5" t="s">
        <v>20</v>
      </c>
      <c r="P25" s="5" t="s">
        <v>21</v>
      </c>
      <c r="Q25" s="5" t="s">
        <v>22</v>
      </c>
      <c r="R25" s="5" t="s">
        <v>23</v>
      </c>
      <c r="S25" s="5" t="s">
        <v>24</v>
      </c>
      <c r="T25" s="137" t="s">
        <v>25</v>
      </c>
      <c r="U25" s="137"/>
      <c r="V25" s="137"/>
      <c r="W25" s="12" t="s">
        <v>26</v>
      </c>
    </row>
    <row r="26" spans="1:24" ht="45" customHeight="1">
      <c r="A26" s="7" t="s">
        <v>113</v>
      </c>
      <c r="B26" s="8">
        <v>74</v>
      </c>
      <c r="C26" s="104" t="s">
        <v>95</v>
      </c>
      <c r="D26" s="104" t="s">
        <v>114</v>
      </c>
      <c r="E26" s="8" t="s">
        <v>97</v>
      </c>
      <c r="F26" s="9">
        <v>1</v>
      </c>
      <c r="G26" s="9">
        <v>2</v>
      </c>
      <c r="H26" s="9">
        <v>2</v>
      </c>
      <c r="I26" s="9">
        <v>3</v>
      </c>
      <c r="J26" s="9">
        <v>2</v>
      </c>
      <c r="K26" s="9">
        <v>2</v>
      </c>
      <c r="L26" s="9">
        <v>1</v>
      </c>
      <c r="M26" s="9"/>
      <c r="N26" s="10">
        <f t="shared" ref="N26:N29" si="6">L26+K26+J26+I26+H26+G26+F26</f>
        <v>13</v>
      </c>
      <c r="O26" s="8">
        <f t="shared" ref="O26:O29" si="7">N26*B26</f>
        <v>962</v>
      </c>
      <c r="P26" s="11">
        <v>2.4</v>
      </c>
      <c r="Q26" s="9">
        <v>2</v>
      </c>
      <c r="R26" s="9">
        <f t="shared" ref="R26:R29" si="8">P26*B26</f>
        <v>177.6</v>
      </c>
      <c r="S26" s="9">
        <f t="shared" ref="S26:S29" si="9">Q26*B26</f>
        <v>148</v>
      </c>
      <c r="T26" s="9">
        <v>49</v>
      </c>
      <c r="U26" s="9">
        <v>37.5</v>
      </c>
      <c r="V26" s="9">
        <v>10.5</v>
      </c>
      <c r="W26" s="13">
        <f t="shared" ref="W26:W29" si="10">T26*U26*V26*B26/1000000</f>
        <v>1.4277375000000001</v>
      </c>
      <c r="X26" s="1"/>
    </row>
    <row r="27" spans="1:24" ht="45" customHeight="1">
      <c r="A27" s="7" t="s">
        <v>115</v>
      </c>
      <c r="B27" s="8">
        <v>74</v>
      </c>
      <c r="C27" s="105"/>
      <c r="D27" s="105"/>
      <c r="E27" s="8" t="s">
        <v>98</v>
      </c>
      <c r="F27" s="9">
        <v>1</v>
      </c>
      <c r="G27" s="9">
        <v>2</v>
      </c>
      <c r="H27" s="9">
        <v>2</v>
      </c>
      <c r="I27" s="9">
        <v>3</v>
      </c>
      <c r="J27" s="9">
        <v>2</v>
      </c>
      <c r="K27" s="9">
        <v>2</v>
      </c>
      <c r="L27" s="9">
        <v>1</v>
      </c>
      <c r="M27" s="9"/>
      <c r="N27" s="10">
        <f t="shared" si="6"/>
        <v>13</v>
      </c>
      <c r="O27" s="8">
        <f t="shared" si="7"/>
        <v>962</v>
      </c>
      <c r="P27" s="11">
        <v>2.4</v>
      </c>
      <c r="Q27" s="9">
        <v>2</v>
      </c>
      <c r="R27" s="9">
        <f t="shared" si="8"/>
        <v>177.6</v>
      </c>
      <c r="S27" s="9">
        <f t="shared" si="9"/>
        <v>148</v>
      </c>
      <c r="T27" s="9">
        <v>49</v>
      </c>
      <c r="U27" s="9">
        <v>37.5</v>
      </c>
      <c r="V27" s="9">
        <v>10.5</v>
      </c>
      <c r="W27" s="13">
        <f t="shared" si="10"/>
        <v>1.4277375000000001</v>
      </c>
      <c r="X27" s="1"/>
    </row>
    <row r="28" spans="1:24" ht="45" customHeight="1">
      <c r="A28" s="7" t="s">
        <v>116</v>
      </c>
      <c r="B28" s="8">
        <v>37</v>
      </c>
      <c r="C28" s="105"/>
      <c r="D28" s="105"/>
      <c r="E28" s="8" t="s">
        <v>99</v>
      </c>
      <c r="F28" s="9">
        <v>1</v>
      </c>
      <c r="G28" s="9">
        <v>2</v>
      </c>
      <c r="H28" s="9">
        <v>2</v>
      </c>
      <c r="I28" s="9">
        <v>3</v>
      </c>
      <c r="J28" s="9">
        <v>2</v>
      </c>
      <c r="K28" s="9">
        <v>2</v>
      </c>
      <c r="L28" s="9">
        <v>1</v>
      </c>
      <c r="M28" s="9"/>
      <c r="N28" s="10">
        <f t="shared" si="6"/>
        <v>13</v>
      </c>
      <c r="O28" s="8">
        <f t="shared" si="7"/>
        <v>481</v>
      </c>
      <c r="P28" s="11">
        <v>2.4</v>
      </c>
      <c r="Q28" s="9">
        <v>2</v>
      </c>
      <c r="R28" s="9">
        <f t="shared" si="8"/>
        <v>88.8</v>
      </c>
      <c r="S28" s="9">
        <f t="shared" si="9"/>
        <v>74</v>
      </c>
      <c r="T28" s="9">
        <v>49</v>
      </c>
      <c r="U28" s="9">
        <v>37.5</v>
      </c>
      <c r="V28" s="9">
        <v>10.5</v>
      </c>
      <c r="W28" s="13">
        <f t="shared" si="10"/>
        <v>0.71386875000000005</v>
      </c>
      <c r="X28" s="1"/>
    </row>
    <row r="29" spans="1:24" ht="45" customHeight="1">
      <c r="A29" s="7" t="s">
        <v>117</v>
      </c>
      <c r="B29" s="8">
        <v>74</v>
      </c>
      <c r="C29" s="106"/>
      <c r="D29" s="106"/>
      <c r="E29" s="8" t="s">
        <v>100</v>
      </c>
      <c r="F29" s="9">
        <v>1</v>
      </c>
      <c r="G29" s="9">
        <v>2</v>
      </c>
      <c r="H29" s="9">
        <v>2</v>
      </c>
      <c r="I29" s="9">
        <v>3</v>
      </c>
      <c r="J29" s="9">
        <v>2</v>
      </c>
      <c r="K29" s="9">
        <v>2</v>
      </c>
      <c r="L29" s="9">
        <v>1</v>
      </c>
      <c r="M29" s="9"/>
      <c r="N29" s="10">
        <f t="shared" si="6"/>
        <v>13</v>
      </c>
      <c r="O29" s="8">
        <f t="shared" si="7"/>
        <v>962</v>
      </c>
      <c r="P29" s="11">
        <v>2.4</v>
      </c>
      <c r="Q29" s="9">
        <v>2</v>
      </c>
      <c r="R29" s="9">
        <f t="shared" si="8"/>
        <v>177.6</v>
      </c>
      <c r="S29" s="9">
        <f t="shared" si="9"/>
        <v>148</v>
      </c>
      <c r="T29" s="9">
        <v>49</v>
      </c>
      <c r="U29" s="9">
        <v>37.5</v>
      </c>
      <c r="V29" s="9">
        <v>10.5</v>
      </c>
      <c r="W29" s="13">
        <f t="shared" si="10"/>
        <v>1.4277375000000001</v>
      </c>
      <c r="X29" s="1"/>
    </row>
    <row r="30" spans="1:24" ht="47.25">
      <c r="A30" s="7" t="s">
        <v>118</v>
      </c>
      <c r="B30" s="8">
        <v>2195</v>
      </c>
      <c r="C30" s="104" t="s">
        <v>95</v>
      </c>
      <c r="D30" s="104" t="s">
        <v>96</v>
      </c>
      <c r="E30" s="8" t="s">
        <v>97</v>
      </c>
      <c r="F30" s="9">
        <v>1</v>
      </c>
      <c r="G30" s="9">
        <v>2</v>
      </c>
      <c r="H30" s="9">
        <v>2</v>
      </c>
      <c r="I30" s="9">
        <v>3</v>
      </c>
      <c r="J30" s="9">
        <v>2</v>
      </c>
      <c r="K30" s="9">
        <v>2</v>
      </c>
      <c r="L30" s="9">
        <v>1</v>
      </c>
      <c r="M30" s="9"/>
      <c r="N30" s="10">
        <f t="shared" ref="N30:N33" si="11">L30+K30+J30+I30+H30+G30+F30</f>
        <v>13</v>
      </c>
      <c r="O30" s="8">
        <f t="shared" ref="O30:O33" si="12">N30*B30</f>
        <v>28535</v>
      </c>
      <c r="P30" s="11">
        <v>2.4</v>
      </c>
      <c r="Q30" s="9">
        <v>2</v>
      </c>
      <c r="R30" s="9">
        <f t="shared" ref="R30:R33" si="13">P30*B30</f>
        <v>5268</v>
      </c>
      <c r="S30" s="9">
        <f t="shared" ref="S30:S33" si="14">Q30*B30</f>
        <v>4390</v>
      </c>
      <c r="T30" s="9">
        <v>49</v>
      </c>
      <c r="U30" s="9">
        <v>37.5</v>
      </c>
      <c r="V30" s="9">
        <v>10.5</v>
      </c>
      <c r="W30" s="13">
        <f t="shared" ref="W30:W33" si="15">T30*U30*V30*B30/1000000</f>
        <v>42.349781249999999</v>
      </c>
    </row>
    <row r="31" spans="1:24" ht="63">
      <c r="A31" s="7" t="s">
        <v>119</v>
      </c>
      <c r="B31" s="8">
        <v>2307</v>
      </c>
      <c r="C31" s="105"/>
      <c r="D31" s="105"/>
      <c r="E31" s="8" t="s">
        <v>98</v>
      </c>
      <c r="F31" s="9">
        <v>1</v>
      </c>
      <c r="G31" s="9">
        <v>2</v>
      </c>
      <c r="H31" s="9">
        <v>2</v>
      </c>
      <c r="I31" s="9">
        <v>3</v>
      </c>
      <c r="J31" s="9">
        <v>2</v>
      </c>
      <c r="K31" s="9">
        <v>2</v>
      </c>
      <c r="L31" s="9">
        <v>1</v>
      </c>
      <c r="M31" s="9"/>
      <c r="N31" s="10">
        <f t="shared" si="11"/>
        <v>13</v>
      </c>
      <c r="O31" s="8">
        <f t="shared" si="12"/>
        <v>29991</v>
      </c>
      <c r="P31" s="11">
        <v>2.4</v>
      </c>
      <c r="Q31" s="9">
        <v>2</v>
      </c>
      <c r="R31" s="9">
        <f t="shared" si="13"/>
        <v>5536.8</v>
      </c>
      <c r="S31" s="9">
        <f t="shared" si="14"/>
        <v>4614</v>
      </c>
      <c r="T31" s="9">
        <v>49</v>
      </c>
      <c r="U31" s="9">
        <v>37.5</v>
      </c>
      <c r="V31" s="9">
        <v>10.5</v>
      </c>
      <c r="W31" s="13">
        <f t="shared" si="15"/>
        <v>44.510681249999998</v>
      </c>
    </row>
    <row r="32" spans="1:24" ht="47.25">
      <c r="A32" s="7" t="s">
        <v>120</v>
      </c>
      <c r="B32" s="8">
        <v>982</v>
      </c>
      <c r="C32" s="105"/>
      <c r="D32" s="105"/>
      <c r="E32" s="8" t="s">
        <v>99</v>
      </c>
      <c r="F32" s="9">
        <v>1</v>
      </c>
      <c r="G32" s="9">
        <v>2</v>
      </c>
      <c r="H32" s="9">
        <v>2</v>
      </c>
      <c r="I32" s="9">
        <v>3</v>
      </c>
      <c r="J32" s="9">
        <v>2</v>
      </c>
      <c r="K32" s="9">
        <v>2</v>
      </c>
      <c r="L32" s="9">
        <v>1</v>
      </c>
      <c r="M32" s="9"/>
      <c r="N32" s="10">
        <f t="shared" si="11"/>
        <v>13</v>
      </c>
      <c r="O32" s="8">
        <f t="shared" si="12"/>
        <v>12766</v>
      </c>
      <c r="P32" s="11">
        <v>2.4</v>
      </c>
      <c r="Q32" s="9">
        <v>2</v>
      </c>
      <c r="R32" s="9">
        <f t="shared" si="13"/>
        <v>2356.8000000000002</v>
      </c>
      <c r="S32" s="9">
        <f t="shared" si="14"/>
        <v>1964</v>
      </c>
      <c r="T32" s="9">
        <v>49</v>
      </c>
      <c r="U32" s="9">
        <v>37.5</v>
      </c>
      <c r="V32" s="9">
        <v>10.5</v>
      </c>
      <c r="W32" s="13">
        <f t="shared" si="15"/>
        <v>18.946462499999999</v>
      </c>
    </row>
    <row r="33" spans="1:23" ht="47.25">
      <c r="A33" s="7" t="s">
        <v>121</v>
      </c>
      <c r="B33" s="8">
        <v>2011</v>
      </c>
      <c r="C33" s="106"/>
      <c r="D33" s="106"/>
      <c r="E33" s="8" t="s">
        <v>100</v>
      </c>
      <c r="F33" s="9">
        <v>1</v>
      </c>
      <c r="G33" s="9">
        <v>2</v>
      </c>
      <c r="H33" s="9">
        <v>2</v>
      </c>
      <c r="I33" s="9">
        <v>3</v>
      </c>
      <c r="J33" s="9">
        <v>2</v>
      </c>
      <c r="K33" s="9">
        <v>2</v>
      </c>
      <c r="L33" s="9">
        <v>1</v>
      </c>
      <c r="M33" s="9"/>
      <c r="N33" s="10">
        <f t="shared" si="11"/>
        <v>13</v>
      </c>
      <c r="O33" s="8">
        <f t="shared" si="12"/>
        <v>26143</v>
      </c>
      <c r="P33" s="11">
        <v>2.4</v>
      </c>
      <c r="Q33" s="9">
        <v>2</v>
      </c>
      <c r="R33" s="9">
        <f t="shared" si="13"/>
        <v>4826.3999999999996</v>
      </c>
      <c r="S33" s="9">
        <f t="shared" si="14"/>
        <v>4022</v>
      </c>
      <c r="T33" s="9">
        <v>49</v>
      </c>
      <c r="U33" s="9">
        <v>37.5</v>
      </c>
      <c r="V33" s="9">
        <v>10.5</v>
      </c>
      <c r="W33" s="13">
        <f t="shared" si="15"/>
        <v>38.799731250000001</v>
      </c>
    </row>
    <row r="34" spans="1:23">
      <c r="A34" s="20"/>
      <c r="B34" s="1">
        <f>SUM(B26:B33)</f>
        <v>7754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>
        <f>SUM(O26:O33)</f>
        <v>100802</v>
      </c>
      <c r="P34" s="1"/>
      <c r="Q34" s="1"/>
      <c r="R34" s="1">
        <f>SUM(R26:R33)</f>
        <v>18609.599999999999</v>
      </c>
      <c r="S34" s="1">
        <f>SUM(S26:S33)</f>
        <v>15508</v>
      </c>
      <c r="T34" s="1"/>
      <c r="U34" s="1"/>
      <c r="V34" s="1"/>
      <c r="W34" s="14">
        <f>SUM(W26:W33)</f>
        <v>149.60373749999999</v>
      </c>
    </row>
    <row r="35" spans="1:23">
      <c r="A35" s="20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4"/>
    </row>
  </sheetData>
  <mergeCells count="28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9:V9"/>
    <mergeCell ref="A16:W16"/>
    <mergeCell ref="E6:Q8"/>
    <mergeCell ref="R23:S23"/>
    <mergeCell ref="T23:W23"/>
    <mergeCell ref="T25:V25"/>
    <mergeCell ref="C10:C13"/>
    <mergeCell ref="E21:Q23"/>
    <mergeCell ref="A17:W17"/>
    <mergeCell ref="A18:W18"/>
    <mergeCell ref="A19:W19"/>
    <mergeCell ref="R21:S21"/>
    <mergeCell ref="T21:W21"/>
    <mergeCell ref="C26:C29"/>
    <mergeCell ref="C30:C33"/>
    <mergeCell ref="D10:D13"/>
    <mergeCell ref="D26:D29"/>
    <mergeCell ref="D30:D33"/>
    <mergeCell ref="A23:C23"/>
  </mergeCells>
  <phoneticPr fontId="16" type="noConversion"/>
  <pageMargins left="0.118055555555556" right="7.8472222222222193E-2" top="0.23611111111111099" bottom="0.156944444444444" header="0.5" footer="0.5"/>
  <pageSetup paperSize="9" scale="70" orientation="landscape" r:id="rId1"/>
  <rowBreaks count="1" manualBreakCount="1">
    <brk id="1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workbookViewId="0">
      <selection activeCell="P21" sqref="P21"/>
    </sheetView>
  </sheetViews>
  <sheetFormatPr defaultColWidth="9" defaultRowHeight="15"/>
  <sheetData>
    <row r="1" spans="1:24" ht="46.5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4" ht="22.5">
      <c r="A2" s="112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4" ht="22.5">
      <c r="A3" s="112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4" ht="22.5">
      <c r="A4" s="117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4" ht="22.5">
      <c r="A5" s="1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22.5">
      <c r="A6" s="19"/>
      <c r="B6" s="2"/>
      <c r="C6" s="2"/>
      <c r="D6" s="2"/>
      <c r="E6" s="93" t="s">
        <v>4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136" t="s">
        <v>5</v>
      </c>
      <c r="S6" s="136"/>
      <c r="T6" s="114" t="s">
        <v>94</v>
      </c>
      <c r="U6" s="114"/>
      <c r="V6" s="114"/>
      <c r="W6" s="114"/>
    </row>
    <row r="7" spans="1:24">
      <c r="A7" s="20"/>
      <c r="B7" s="1"/>
      <c r="C7" s="1"/>
      <c r="D7" s="1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1"/>
      <c r="S7" s="1"/>
      <c r="T7" s="1"/>
      <c r="U7" s="1"/>
      <c r="V7" s="1"/>
      <c r="W7" s="1"/>
    </row>
    <row r="8" spans="1:24" ht="20.25">
      <c r="A8" s="99"/>
      <c r="B8" s="100"/>
      <c r="C8" s="100"/>
      <c r="D8" s="1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135" t="s">
        <v>6</v>
      </c>
      <c r="S8" s="135"/>
      <c r="T8" s="135"/>
      <c r="U8" s="135"/>
      <c r="V8" s="135"/>
      <c r="W8" s="135"/>
    </row>
    <row r="10" spans="1:24" s="18" customFormat="1" ht="42.75">
      <c r="A10" s="21" t="s">
        <v>7</v>
      </c>
      <c r="B10" s="22" t="s">
        <v>8</v>
      </c>
      <c r="C10" s="22" t="s">
        <v>9</v>
      </c>
      <c r="D10" s="22" t="s">
        <v>45</v>
      </c>
      <c r="E10" s="23" t="s">
        <v>11</v>
      </c>
      <c r="F10" s="22" t="s">
        <v>46</v>
      </c>
      <c r="G10" s="22" t="s">
        <v>47</v>
      </c>
      <c r="H10" s="22" t="s">
        <v>48</v>
      </c>
      <c r="I10" s="22" t="s">
        <v>49</v>
      </c>
      <c r="J10" s="22" t="s">
        <v>50</v>
      </c>
      <c r="K10" s="22" t="s">
        <v>51</v>
      </c>
      <c r="L10" s="22" t="s">
        <v>52</v>
      </c>
      <c r="M10" s="22" t="s">
        <v>18</v>
      </c>
      <c r="N10" s="22" t="s">
        <v>19</v>
      </c>
      <c r="O10" s="22" t="s">
        <v>20</v>
      </c>
      <c r="P10" s="22" t="s">
        <v>21</v>
      </c>
      <c r="Q10" s="22" t="s">
        <v>22</v>
      </c>
      <c r="R10" s="22" t="s">
        <v>23</v>
      </c>
      <c r="S10" s="22" t="s">
        <v>24</v>
      </c>
      <c r="T10" s="134" t="s">
        <v>25</v>
      </c>
      <c r="U10" s="134"/>
      <c r="V10" s="134"/>
      <c r="W10" s="32" t="s">
        <v>26</v>
      </c>
    </row>
    <row r="11" spans="1:24" s="18" customFormat="1" ht="45" customHeight="1">
      <c r="A11" s="24"/>
      <c r="B11" s="25">
        <v>1028</v>
      </c>
      <c r="C11" s="127" t="s">
        <v>95</v>
      </c>
      <c r="D11" s="127" t="s">
        <v>96</v>
      </c>
      <c r="E11" s="25" t="s">
        <v>97</v>
      </c>
      <c r="F11" s="26">
        <v>1</v>
      </c>
      <c r="G11" s="26">
        <v>2</v>
      </c>
      <c r="H11" s="26">
        <v>2</v>
      </c>
      <c r="I11" s="26">
        <v>3</v>
      </c>
      <c r="J11" s="26">
        <v>2</v>
      </c>
      <c r="K11" s="26">
        <v>2</v>
      </c>
      <c r="L11" s="26">
        <v>1</v>
      </c>
      <c r="M11" s="26"/>
      <c r="N11" s="30">
        <f t="shared" ref="N11:N14" si="0">L11+K11+J11+I11+H11+G11+F11</f>
        <v>13</v>
      </c>
      <c r="O11" s="25">
        <f t="shared" ref="O11:O14" si="1">N11*B11</f>
        <v>13364</v>
      </c>
      <c r="P11" s="31">
        <v>2.4</v>
      </c>
      <c r="Q11" s="26">
        <v>2</v>
      </c>
      <c r="R11" s="26">
        <f t="shared" ref="R11:R14" si="2">P11*B11</f>
        <v>2467.1999999999998</v>
      </c>
      <c r="S11" s="26">
        <f t="shared" ref="S11:S14" si="3">Q11*B11</f>
        <v>2056</v>
      </c>
      <c r="T11" s="26">
        <v>49</v>
      </c>
      <c r="U11" s="26">
        <v>37.5</v>
      </c>
      <c r="V11" s="26">
        <v>10.5</v>
      </c>
      <c r="W11" s="33">
        <f t="shared" ref="W11:W14" si="4">T11*U11*V11*B11/1000000</f>
        <v>19.833974999999999</v>
      </c>
      <c r="X11" s="28"/>
    </row>
    <row r="12" spans="1:24" s="18" customFormat="1" ht="45" customHeight="1">
      <c r="A12" s="24"/>
      <c r="B12" s="25">
        <v>1400</v>
      </c>
      <c r="C12" s="128"/>
      <c r="D12" s="128"/>
      <c r="E12" s="25" t="s">
        <v>98</v>
      </c>
      <c r="F12" s="26">
        <v>1</v>
      </c>
      <c r="G12" s="26">
        <v>2</v>
      </c>
      <c r="H12" s="26">
        <v>2</v>
      </c>
      <c r="I12" s="26">
        <v>3</v>
      </c>
      <c r="J12" s="26">
        <v>2</v>
      </c>
      <c r="K12" s="26">
        <v>2</v>
      </c>
      <c r="L12" s="26">
        <v>1</v>
      </c>
      <c r="M12" s="26"/>
      <c r="N12" s="30">
        <f t="shared" si="0"/>
        <v>13</v>
      </c>
      <c r="O12" s="25">
        <f t="shared" si="1"/>
        <v>18200</v>
      </c>
      <c r="P12" s="31">
        <v>2.4</v>
      </c>
      <c r="Q12" s="26">
        <v>2</v>
      </c>
      <c r="R12" s="26">
        <f t="shared" si="2"/>
        <v>3360</v>
      </c>
      <c r="S12" s="26">
        <f t="shared" si="3"/>
        <v>2800</v>
      </c>
      <c r="T12" s="26">
        <v>49</v>
      </c>
      <c r="U12" s="26">
        <v>37.5</v>
      </c>
      <c r="V12" s="26">
        <v>10.5</v>
      </c>
      <c r="W12" s="33">
        <f t="shared" si="4"/>
        <v>27.01125</v>
      </c>
      <c r="X12" s="28"/>
    </row>
    <row r="13" spans="1:24" s="18" customFormat="1" ht="45" customHeight="1">
      <c r="A13" s="24"/>
      <c r="B13" s="25">
        <v>700</v>
      </c>
      <c r="C13" s="128"/>
      <c r="D13" s="128"/>
      <c r="E13" s="25" t="s">
        <v>99</v>
      </c>
      <c r="F13" s="26">
        <v>1</v>
      </c>
      <c r="G13" s="26">
        <v>2</v>
      </c>
      <c r="H13" s="26">
        <v>2</v>
      </c>
      <c r="I13" s="26">
        <v>3</v>
      </c>
      <c r="J13" s="26">
        <v>2</v>
      </c>
      <c r="K13" s="26">
        <v>2</v>
      </c>
      <c r="L13" s="26">
        <v>1</v>
      </c>
      <c r="M13" s="26"/>
      <c r="N13" s="30">
        <f t="shared" si="0"/>
        <v>13</v>
      </c>
      <c r="O13" s="25">
        <f t="shared" si="1"/>
        <v>9100</v>
      </c>
      <c r="P13" s="31">
        <v>2.4</v>
      </c>
      <c r="Q13" s="26">
        <v>2</v>
      </c>
      <c r="R13" s="26">
        <f t="shared" si="2"/>
        <v>1680</v>
      </c>
      <c r="S13" s="26">
        <f t="shared" si="3"/>
        <v>1400</v>
      </c>
      <c r="T13" s="26">
        <v>49</v>
      </c>
      <c r="U13" s="26">
        <v>37.5</v>
      </c>
      <c r="V13" s="26">
        <v>10.5</v>
      </c>
      <c r="W13" s="33">
        <f t="shared" si="4"/>
        <v>13.505625</v>
      </c>
      <c r="X13" s="28"/>
    </row>
    <row r="14" spans="1:24" s="18" customFormat="1" ht="45" customHeight="1">
      <c r="A14" s="24"/>
      <c r="B14" s="25">
        <v>1450</v>
      </c>
      <c r="C14" s="129"/>
      <c r="D14" s="129"/>
      <c r="E14" s="25" t="s">
        <v>100</v>
      </c>
      <c r="F14" s="26">
        <v>1</v>
      </c>
      <c r="G14" s="26">
        <v>2</v>
      </c>
      <c r="H14" s="26">
        <v>2</v>
      </c>
      <c r="I14" s="26">
        <v>3</v>
      </c>
      <c r="J14" s="26">
        <v>2</v>
      </c>
      <c r="K14" s="26">
        <v>2</v>
      </c>
      <c r="L14" s="26">
        <v>1</v>
      </c>
      <c r="M14" s="26"/>
      <c r="N14" s="30">
        <f t="shared" si="0"/>
        <v>13</v>
      </c>
      <c r="O14" s="25">
        <f t="shared" si="1"/>
        <v>18850</v>
      </c>
      <c r="P14" s="31">
        <v>2.4</v>
      </c>
      <c r="Q14" s="26">
        <v>2</v>
      </c>
      <c r="R14" s="26">
        <f t="shared" si="2"/>
        <v>3480</v>
      </c>
      <c r="S14" s="26">
        <f t="shared" si="3"/>
        <v>2900</v>
      </c>
      <c r="T14" s="26">
        <v>49</v>
      </c>
      <c r="U14" s="26">
        <v>37.5</v>
      </c>
      <c r="V14" s="26">
        <v>10.5</v>
      </c>
      <c r="W14" s="33">
        <f t="shared" si="4"/>
        <v>27.975937500000001</v>
      </c>
      <c r="X14" s="28"/>
    </row>
    <row r="15" spans="1:24" s="18" customFormat="1">
      <c r="A15" s="27"/>
      <c r="B15" s="28">
        <f>SUM(B11:B14)</f>
        <v>4578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>
        <f>O14+O13+O12+O11</f>
        <v>59514</v>
      </c>
      <c r="P15" s="28"/>
      <c r="Q15" s="28"/>
      <c r="R15" s="28">
        <f t="shared" ref="R15:W15" si="5">SUM(R11:R14)</f>
        <v>10987.2</v>
      </c>
      <c r="S15" s="28">
        <f t="shared" si="5"/>
        <v>9156</v>
      </c>
      <c r="T15" s="28"/>
      <c r="U15" s="28"/>
      <c r="V15" s="28"/>
      <c r="W15" s="34">
        <f t="shared" si="5"/>
        <v>88.326787499999995</v>
      </c>
    </row>
    <row r="20" spans="2:13">
      <c r="F20" t="s">
        <v>101</v>
      </c>
      <c r="G20" t="s">
        <v>101</v>
      </c>
      <c r="H20" t="s">
        <v>102</v>
      </c>
      <c r="I20" t="s">
        <v>101</v>
      </c>
      <c r="J20" t="s">
        <v>102</v>
      </c>
    </row>
    <row r="21" spans="2:13" ht="63">
      <c r="B21" s="8" t="s">
        <v>97</v>
      </c>
      <c r="C21" s="8">
        <v>2195</v>
      </c>
      <c r="D21" s="29">
        <v>600</v>
      </c>
      <c r="F21">
        <v>300</v>
      </c>
      <c r="G21">
        <v>600</v>
      </c>
      <c r="H21">
        <f t="shared" ref="H21:H24" si="6">C21-F21-G21</f>
        <v>1295</v>
      </c>
      <c r="I21">
        <v>128</v>
      </c>
      <c r="J21">
        <f t="shared" ref="J21:J24" si="7">H21-I21</f>
        <v>1167</v>
      </c>
      <c r="M21">
        <f>F21+G21+I21</f>
        <v>1028</v>
      </c>
    </row>
    <row r="22" spans="2:13" ht="78.75">
      <c r="B22" s="8" t="s">
        <v>98</v>
      </c>
      <c r="C22" s="8">
        <v>2307</v>
      </c>
      <c r="D22" s="29">
        <v>850</v>
      </c>
      <c r="F22">
        <v>300</v>
      </c>
      <c r="G22">
        <v>600</v>
      </c>
      <c r="H22">
        <f t="shared" si="6"/>
        <v>1407</v>
      </c>
      <c r="I22">
        <v>500</v>
      </c>
      <c r="J22">
        <f t="shared" si="7"/>
        <v>907</v>
      </c>
      <c r="M22">
        <f>F22+G22+I22</f>
        <v>1400</v>
      </c>
    </row>
    <row r="23" spans="2:13" ht="63">
      <c r="B23" s="8" t="s">
        <v>99</v>
      </c>
      <c r="C23" s="8">
        <v>982</v>
      </c>
      <c r="D23" s="29">
        <v>323</v>
      </c>
      <c r="F23">
        <v>300</v>
      </c>
      <c r="G23">
        <v>350</v>
      </c>
      <c r="H23">
        <f t="shared" si="6"/>
        <v>332</v>
      </c>
      <c r="I23">
        <v>50</v>
      </c>
      <c r="J23">
        <f t="shared" si="7"/>
        <v>282</v>
      </c>
      <c r="M23">
        <f>F23+G23+I23</f>
        <v>700</v>
      </c>
    </row>
    <row r="24" spans="2:13" ht="63">
      <c r="B24" s="8" t="s">
        <v>100</v>
      </c>
      <c r="C24" s="8">
        <v>2011</v>
      </c>
      <c r="D24" s="29">
        <v>700</v>
      </c>
      <c r="F24">
        <v>200</v>
      </c>
      <c r="G24">
        <v>750</v>
      </c>
      <c r="H24">
        <f t="shared" si="6"/>
        <v>1061</v>
      </c>
      <c r="I24">
        <v>500</v>
      </c>
      <c r="J24">
        <f t="shared" si="7"/>
        <v>561</v>
      </c>
      <c r="M24">
        <f>F24+G24+I24</f>
        <v>1450</v>
      </c>
    </row>
    <row r="25" spans="2:13">
      <c r="C25">
        <f t="shared" ref="C25:H25" si="8">SUM(C21:C24)</f>
        <v>7495</v>
      </c>
      <c r="D25" s="29">
        <f t="shared" si="8"/>
        <v>2473</v>
      </c>
      <c r="F25">
        <f t="shared" si="8"/>
        <v>1100</v>
      </c>
      <c r="G25">
        <f t="shared" si="8"/>
        <v>2300</v>
      </c>
      <c r="H25">
        <f t="shared" si="8"/>
        <v>4095</v>
      </c>
    </row>
  </sheetData>
  <mergeCells count="13">
    <mergeCell ref="A1:W1"/>
    <mergeCell ref="A2:W2"/>
    <mergeCell ref="A3:W3"/>
    <mergeCell ref="A4:W4"/>
    <mergeCell ref="R6:S6"/>
    <mergeCell ref="T6:W6"/>
    <mergeCell ref="A8:C8"/>
    <mergeCell ref="R8:S8"/>
    <mergeCell ref="T8:W8"/>
    <mergeCell ref="T10:V10"/>
    <mergeCell ref="C11:C14"/>
    <mergeCell ref="D11:D14"/>
    <mergeCell ref="E6:Q8"/>
  </mergeCells>
  <phoneticPr fontId="16" type="noConversion"/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16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topLeftCell="A7" zoomScaleNormal="100" workbookViewId="0">
      <selection activeCell="F32" sqref="F32"/>
    </sheetView>
  </sheetViews>
  <sheetFormatPr defaultColWidth="9" defaultRowHeight="15"/>
  <cols>
    <col min="23" max="23" width="9.42578125"/>
  </cols>
  <sheetData>
    <row r="1" spans="1:23" ht="46.5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</row>
    <row r="2" spans="1:23" ht="22.5">
      <c r="A2" s="113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</row>
    <row r="3" spans="1:23" ht="22.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3" ht="22.5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</row>
    <row r="5" spans="1:23" ht="33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7"/>
      <c r="R5" s="17"/>
      <c r="S5" s="17"/>
      <c r="T5" s="17"/>
      <c r="U5" s="17"/>
      <c r="V5" s="17"/>
      <c r="W5" s="1"/>
    </row>
    <row r="6" spans="1:23" ht="42.75">
      <c r="A6" s="5" t="s">
        <v>7</v>
      </c>
      <c r="B6" s="5" t="s">
        <v>8</v>
      </c>
      <c r="C6" s="5" t="s">
        <v>9</v>
      </c>
      <c r="D6" s="5" t="s">
        <v>45</v>
      </c>
      <c r="E6" s="6" t="s">
        <v>11</v>
      </c>
      <c r="F6" s="5" t="s">
        <v>46</v>
      </c>
      <c r="G6" s="5" t="s">
        <v>47</v>
      </c>
      <c r="H6" s="5" t="s">
        <v>48</v>
      </c>
      <c r="I6" s="5" t="s">
        <v>49</v>
      </c>
      <c r="J6" s="5" t="s">
        <v>50</v>
      </c>
      <c r="K6" s="5" t="s">
        <v>51</v>
      </c>
      <c r="L6" s="5" t="s">
        <v>52</v>
      </c>
      <c r="M6" s="5" t="s">
        <v>18</v>
      </c>
      <c r="N6" s="5" t="s">
        <v>19</v>
      </c>
      <c r="O6" s="5" t="s">
        <v>20</v>
      </c>
      <c r="P6" s="5" t="s">
        <v>21</v>
      </c>
      <c r="Q6" s="5" t="s">
        <v>22</v>
      </c>
      <c r="R6" s="5" t="s">
        <v>23</v>
      </c>
      <c r="S6" s="5" t="s">
        <v>24</v>
      </c>
      <c r="T6" s="137" t="s">
        <v>25</v>
      </c>
      <c r="U6" s="137"/>
      <c r="V6" s="137"/>
      <c r="W6" s="12" t="s">
        <v>26</v>
      </c>
    </row>
    <row r="7" spans="1:23" ht="42" customHeight="1">
      <c r="A7" s="16" t="s">
        <v>122</v>
      </c>
      <c r="B7" s="16">
        <v>74</v>
      </c>
      <c r="C7" s="138" t="s">
        <v>123</v>
      </c>
      <c r="D7" s="140" t="s">
        <v>124</v>
      </c>
      <c r="E7" s="8" t="s">
        <v>125</v>
      </c>
      <c r="F7" s="9">
        <v>1</v>
      </c>
      <c r="G7" s="9">
        <v>2</v>
      </c>
      <c r="H7" s="9">
        <v>2</v>
      </c>
      <c r="I7" s="9">
        <v>3</v>
      </c>
      <c r="J7" s="9">
        <v>2</v>
      </c>
      <c r="K7" s="9">
        <v>2</v>
      </c>
      <c r="L7" s="9">
        <v>1</v>
      </c>
      <c r="M7" s="9"/>
      <c r="N7" s="10">
        <f>L7+K7+J7+I7+H7+G7+F7</f>
        <v>13</v>
      </c>
      <c r="O7" s="8">
        <f>N7*B7</f>
        <v>962</v>
      </c>
      <c r="P7" s="11">
        <v>3</v>
      </c>
      <c r="Q7" s="9">
        <v>2.5</v>
      </c>
      <c r="R7" s="9">
        <f>P7*B7</f>
        <v>222</v>
      </c>
      <c r="S7" s="9">
        <f>Q7*B7</f>
        <v>185</v>
      </c>
      <c r="T7" s="9">
        <v>50</v>
      </c>
      <c r="U7" s="9">
        <v>39</v>
      </c>
      <c r="V7" s="9">
        <v>12</v>
      </c>
      <c r="W7" s="13">
        <f>T7*U7*V7*B7/1000000</f>
        <v>1.7316</v>
      </c>
    </row>
    <row r="8" spans="1:23" ht="45" customHeight="1">
      <c r="A8" s="16" t="s">
        <v>117</v>
      </c>
      <c r="B8" s="16">
        <v>74</v>
      </c>
      <c r="C8" s="138"/>
      <c r="D8" s="140"/>
      <c r="E8" s="8" t="s">
        <v>126</v>
      </c>
      <c r="F8" s="9">
        <v>1</v>
      </c>
      <c r="G8" s="9">
        <v>2</v>
      </c>
      <c r="H8" s="9">
        <v>2</v>
      </c>
      <c r="I8" s="9">
        <v>3</v>
      </c>
      <c r="J8" s="9">
        <v>2</v>
      </c>
      <c r="K8" s="9">
        <v>2</v>
      </c>
      <c r="L8" s="9">
        <v>1</v>
      </c>
      <c r="M8" s="9"/>
      <c r="N8" s="10">
        <f>L8+K8+J8+I8+H8+G8+F8</f>
        <v>13</v>
      </c>
      <c r="O8" s="8">
        <f>N8*B8</f>
        <v>962</v>
      </c>
      <c r="P8" s="11">
        <v>3</v>
      </c>
      <c r="Q8" s="9">
        <v>2.5</v>
      </c>
      <c r="R8" s="9">
        <f>P8*B8</f>
        <v>222</v>
      </c>
      <c r="S8" s="9">
        <f>Q8*B8</f>
        <v>185</v>
      </c>
      <c r="T8" s="9">
        <v>50</v>
      </c>
      <c r="U8" s="9">
        <v>39</v>
      </c>
      <c r="V8" s="9">
        <v>12</v>
      </c>
      <c r="W8" s="13">
        <f>T8*U8*V8*B8/1000000</f>
        <v>1.7316</v>
      </c>
    </row>
    <row r="9" spans="1:23" ht="50.1" customHeight="1">
      <c r="A9" s="8" t="s">
        <v>127</v>
      </c>
      <c r="B9" s="8">
        <v>2434</v>
      </c>
      <c r="C9" s="138"/>
      <c r="D9" s="141" t="s">
        <v>128</v>
      </c>
      <c r="E9" s="8" t="s">
        <v>125</v>
      </c>
      <c r="F9" s="9">
        <v>1</v>
      </c>
      <c r="G9" s="9">
        <v>2</v>
      </c>
      <c r="H9" s="9">
        <v>2</v>
      </c>
      <c r="I9" s="9">
        <v>3</v>
      </c>
      <c r="J9" s="9">
        <v>2</v>
      </c>
      <c r="K9" s="9">
        <v>2</v>
      </c>
      <c r="L9" s="9">
        <v>1</v>
      </c>
      <c r="M9" s="9"/>
      <c r="N9" s="10">
        <f>L9+K9+J9+I9+H9+G9+F9</f>
        <v>13</v>
      </c>
      <c r="O9" s="8">
        <f>N9*B9</f>
        <v>31642</v>
      </c>
      <c r="P9" s="11">
        <v>3</v>
      </c>
      <c r="Q9" s="9">
        <v>2.5</v>
      </c>
      <c r="R9" s="9">
        <f>P9*B9</f>
        <v>7302</v>
      </c>
      <c r="S9" s="9">
        <f>Q9*B9</f>
        <v>6085</v>
      </c>
      <c r="T9" s="9">
        <v>50</v>
      </c>
      <c r="U9" s="9">
        <v>39</v>
      </c>
      <c r="V9" s="9">
        <v>12</v>
      </c>
      <c r="W9" s="13">
        <f>T9*U9*V9*B9/1000000</f>
        <v>56.955599999999997</v>
      </c>
    </row>
    <row r="10" spans="1:23" ht="45.95" customHeight="1">
      <c r="A10" s="8" t="s">
        <v>129</v>
      </c>
      <c r="B10" s="8">
        <v>4061</v>
      </c>
      <c r="C10" s="139"/>
      <c r="D10" s="142"/>
      <c r="E10" s="8" t="s">
        <v>126</v>
      </c>
      <c r="F10" s="9">
        <v>1</v>
      </c>
      <c r="G10" s="9">
        <v>2</v>
      </c>
      <c r="H10" s="9">
        <v>2</v>
      </c>
      <c r="I10" s="9">
        <v>3</v>
      </c>
      <c r="J10" s="9">
        <v>2</v>
      </c>
      <c r="K10" s="9">
        <v>2</v>
      </c>
      <c r="L10" s="9">
        <v>1</v>
      </c>
      <c r="M10" s="9"/>
      <c r="N10" s="10">
        <f>L10+K10+J10+I10+H10+G10+F10</f>
        <v>13</v>
      </c>
      <c r="O10" s="8">
        <f>N10*B10</f>
        <v>52793</v>
      </c>
      <c r="P10" s="11">
        <v>3</v>
      </c>
      <c r="Q10" s="9">
        <v>2.5</v>
      </c>
      <c r="R10" s="9">
        <f>P10*B10</f>
        <v>12183</v>
      </c>
      <c r="S10" s="9">
        <f>Q10*B10</f>
        <v>10152.5</v>
      </c>
      <c r="T10" s="9">
        <v>50</v>
      </c>
      <c r="U10" s="9">
        <v>39</v>
      </c>
      <c r="V10" s="9">
        <v>12</v>
      </c>
      <c r="W10" s="13">
        <f>T10*U10*V10*B10/1000000</f>
        <v>95.0274</v>
      </c>
    </row>
    <row r="11" spans="1:23">
      <c r="A11" s="1"/>
      <c r="B11" s="1">
        <f>SUM(B7:B10)</f>
        <v>6643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4"/>
    </row>
    <row r="12" spans="1:2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f>SUM(O7:O11)</f>
        <v>86359</v>
      </c>
      <c r="P12" s="1"/>
      <c r="Q12" s="1"/>
      <c r="R12" s="1">
        <f>SUM(R7:R11)</f>
        <v>19929</v>
      </c>
      <c r="S12" s="1">
        <f>SUM(S7:S11)</f>
        <v>16607.5</v>
      </c>
      <c r="T12" s="1"/>
      <c r="U12" s="1"/>
      <c r="V12" s="1"/>
      <c r="W12" s="14">
        <f>SUM(W7:W11)</f>
        <v>155.4462</v>
      </c>
    </row>
    <row r="19" spans="1:23" ht="42.75">
      <c r="A19" s="5" t="s">
        <v>7</v>
      </c>
      <c r="B19" s="5" t="s">
        <v>8</v>
      </c>
      <c r="C19" s="5" t="s">
        <v>9</v>
      </c>
      <c r="D19" s="5" t="s">
        <v>45</v>
      </c>
      <c r="E19" s="6" t="s">
        <v>11</v>
      </c>
      <c r="F19" s="5" t="s">
        <v>46</v>
      </c>
      <c r="G19" s="5" t="s">
        <v>47</v>
      </c>
      <c r="H19" s="5" t="s">
        <v>48</v>
      </c>
      <c r="I19" s="5" t="s">
        <v>49</v>
      </c>
      <c r="J19" s="5" t="s">
        <v>50</v>
      </c>
      <c r="K19" s="5" t="s">
        <v>51</v>
      </c>
      <c r="L19" s="5" t="s">
        <v>52</v>
      </c>
      <c r="M19" s="5" t="s">
        <v>18</v>
      </c>
      <c r="N19" s="5" t="s">
        <v>19</v>
      </c>
      <c r="O19" s="5" t="s">
        <v>20</v>
      </c>
      <c r="P19" s="5" t="s">
        <v>21</v>
      </c>
      <c r="Q19" s="5" t="s">
        <v>22</v>
      </c>
      <c r="R19" s="5" t="s">
        <v>23</v>
      </c>
      <c r="S19" s="5" t="s">
        <v>24</v>
      </c>
      <c r="T19" s="137" t="s">
        <v>25</v>
      </c>
      <c r="U19" s="137"/>
      <c r="V19" s="137"/>
      <c r="W19" s="12" t="s">
        <v>26</v>
      </c>
    </row>
    <row r="20" spans="1:23" ht="47.25">
      <c r="A20" s="16" t="s">
        <v>113</v>
      </c>
      <c r="B20" s="16">
        <v>74</v>
      </c>
      <c r="C20" s="138" t="s">
        <v>123</v>
      </c>
      <c r="D20" s="140" t="s">
        <v>124</v>
      </c>
      <c r="E20" s="8" t="s">
        <v>130</v>
      </c>
      <c r="F20" s="9">
        <v>1</v>
      </c>
      <c r="G20" s="9">
        <v>2</v>
      </c>
      <c r="H20" s="9">
        <v>2</v>
      </c>
      <c r="I20" s="9">
        <v>3</v>
      </c>
      <c r="J20" s="9">
        <v>2</v>
      </c>
      <c r="K20" s="9">
        <v>2</v>
      </c>
      <c r="L20" s="9">
        <v>1</v>
      </c>
      <c r="M20" s="9"/>
      <c r="N20" s="10">
        <f t="shared" ref="N20:N23" si="0">L20+K20+J20+I20+H20+G20+F20</f>
        <v>13</v>
      </c>
      <c r="O20" s="8">
        <f t="shared" ref="O20:O23" si="1">N20*B20</f>
        <v>962</v>
      </c>
      <c r="P20" s="11">
        <v>3</v>
      </c>
      <c r="Q20" s="9">
        <v>2.5</v>
      </c>
      <c r="R20" s="9">
        <f t="shared" ref="R20:R23" si="2">P20*B20</f>
        <v>222</v>
      </c>
      <c r="S20" s="9">
        <f t="shared" ref="S20:S23" si="3">Q20*B20</f>
        <v>185</v>
      </c>
      <c r="T20" s="9">
        <v>50</v>
      </c>
      <c r="U20" s="9">
        <v>39</v>
      </c>
      <c r="V20" s="9">
        <v>12</v>
      </c>
      <c r="W20" s="13">
        <f t="shared" ref="W20:W23" si="4">T20*U20*V20*B20/1000000</f>
        <v>1.7316</v>
      </c>
    </row>
    <row r="21" spans="1:23" ht="47.25">
      <c r="A21" s="16" t="s">
        <v>131</v>
      </c>
      <c r="B21" s="16">
        <v>37</v>
      </c>
      <c r="C21" s="138"/>
      <c r="D21" s="140"/>
      <c r="E21" s="8" t="s">
        <v>132</v>
      </c>
      <c r="F21" s="9">
        <v>1</v>
      </c>
      <c r="G21" s="9">
        <v>2</v>
      </c>
      <c r="H21" s="9">
        <v>2</v>
      </c>
      <c r="I21" s="9">
        <v>3</v>
      </c>
      <c r="J21" s="9">
        <v>2</v>
      </c>
      <c r="K21" s="9">
        <v>2</v>
      </c>
      <c r="L21" s="9">
        <v>1</v>
      </c>
      <c r="M21" s="9"/>
      <c r="N21" s="10">
        <f t="shared" si="0"/>
        <v>13</v>
      </c>
      <c r="O21" s="8">
        <f t="shared" si="1"/>
        <v>481</v>
      </c>
      <c r="P21" s="11">
        <v>3</v>
      </c>
      <c r="Q21" s="9">
        <v>2.5</v>
      </c>
      <c r="R21" s="9">
        <f t="shared" si="2"/>
        <v>111</v>
      </c>
      <c r="S21" s="9">
        <f t="shared" si="3"/>
        <v>92.5</v>
      </c>
      <c r="T21" s="9">
        <v>50</v>
      </c>
      <c r="U21" s="9">
        <v>39</v>
      </c>
      <c r="V21" s="9">
        <v>12</v>
      </c>
      <c r="W21" s="13">
        <f t="shared" si="4"/>
        <v>0.86580000000000001</v>
      </c>
    </row>
    <row r="22" spans="1:23" ht="47.25">
      <c r="A22" s="8" t="s">
        <v>133</v>
      </c>
      <c r="B22" s="8">
        <v>4547</v>
      </c>
      <c r="C22" s="138"/>
      <c r="D22" s="141" t="s">
        <v>128</v>
      </c>
      <c r="E22" s="8" t="s">
        <v>130</v>
      </c>
      <c r="F22" s="9">
        <v>1</v>
      </c>
      <c r="G22" s="9">
        <v>2</v>
      </c>
      <c r="H22" s="9">
        <v>2</v>
      </c>
      <c r="I22" s="9">
        <v>3</v>
      </c>
      <c r="J22" s="9">
        <v>2</v>
      </c>
      <c r="K22" s="9">
        <v>2</v>
      </c>
      <c r="L22" s="9">
        <v>1</v>
      </c>
      <c r="M22" s="9"/>
      <c r="N22" s="10">
        <f t="shared" si="0"/>
        <v>13</v>
      </c>
      <c r="O22" s="8">
        <f t="shared" si="1"/>
        <v>59111</v>
      </c>
      <c r="P22" s="11">
        <v>3</v>
      </c>
      <c r="Q22" s="9">
        <v>2.5</v>
      </c>
      <c r="R22" s="9">
        <f t="shared" si="2"/>
        <v>13641</v>
      </c>
      <c r="S22" s="9">
        <f t="shared" si="3"/>
        <v>11367.5</v>
      </c>
      <c r="T22" s="9">
        <v>50</v>
      </c>
      <c r="U22" s="9">
        <v>39</v>
      </c>
      <c r="V22" s="9">
        <v>12</v>
      </c>
      <c r="W22" s="13">
        <f t="shared" si="4"/>
        <v>106.3998</v>
      </c>
    </row>
    <row r="23" spans="1:23" ht="47.25">
      <c r="A23" s="8" t="s">
        <v>134</v>
      </c>
      <c r="B23" s="8">
        <v>1731</v>
      </c>
      <c r="C23" s="139"/>
      <c r="D23" s="142"/>
      <c r="E23" s="8" t="s">
        <v>132</v>
      </c>
      <c r="F23" s="9">
        <v>1</v>
      </c>
      <c r="G23" s="9">
        <v>2</v>
      </c>
      <c r="H23" s="9">
        <v>2</v>
      </c>
      <c r="I23" s="9">
        <v>3</v>
      </c>
      <c r="J23" s="9">
        <v>2</v>
      </c>
      <c r="K23" s="9">
        <v>2</v>
      </c>
      <c r="L23" s="9">
        <v>1</v>
      </c>
      <c r="M23" s="9"/>
      <c r="N23" s="10">
        <f t="shared" si="0"/>
        <v>13</v>
      </c>
      <c r="O23" s="8">
        <f t="shared" si="1"/>
        <v>22503</v>
      </c>
      <c r="P23" s="11">
        <v>3</v>
      </c>
      <c r="Q23" s="9">
        <v>2.5</v>
      </c>
      <c r="R23" s="9">
        <f t="shared" si="2"/>
        <v>5193</v>
      </c>
      <c r="S23" s="9">
        <f t="shared" si="3"/>
        <v>4327.5</v>
      </c>
      <c r="T23" s="9">
        <v>50</v>
      </c>
      <c r="U23" s="9">
        <v>39</v>
      </c>
      <c r="V23" s="9">
        <v>12</v>
      </c>
      <c r="W23" s="13">
        <f t="shared" si="4"/>
        <v>40.505400000000002</v>
      </c>
    </row>
    <row r="24" spans="1:23">
      <c r="A24" s="1"/>
      <c r="B24" s="1">
        <f>SUM(B20:B23)</f>
        <v>6389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4"/>
    </row>
    <row r="25" spans="1:2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f>SUM(O20:O24)</f>
        <v>83057</v>
      </c>
      <c r="P25" s="1"/>
      <c r="Q25" s="1"/>
      <c r="R25" s="1">
        <f>SUM(R20:R24)</f>
        <v>19167</v>
      </c>
      <c r="S25" s="1">
        <f>SUM(S20:S24)</f>
        <v>15972.5</v>
      </c>
      <c r="T25" s="1"/>
      <c r="U25" s="1"/>
      <c r="V25" s="1"/>
      <c r="W25" s="14">
        <f>SUM(W20:W24)</f>
        <v>149.5026</v>
      </c>
    </row>
  </sheetData>
  <mergeCells count="12">
    <mergeCell ref="A1:W1"/>
    <mergeCell ref="A2:W2"/>
    <mergeCell ref="A3:W3"/>
    <mergeCell ref="A4:W4"/>
    <mergeCell ref="T6:V6"/>
    <mergeCell ref="T19:V19"/>
    <mergeCell ref="C7:C10"/>
    <mergeCell ref="C20:C23"/>
    <mergeCell ref="D7:D8"/>
    <mergeCell ref="D9:D10"/>
    <mergeCell ref="D20:D21"/>
    <mergeCell ref="D22:D23"/>
  </mergeCells>
  <phoneticPr fontId="16" type="noConversion"/>
  <pageMargins left="0.75138888888888899" right="0.75138888888888899" top="1" bottom="1" header="0.5" footer="0.5"/>
  <pageSetup paperSize="9" scale="63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33889</vt:lpstr>
      <vt:lpstr>3.18离厂</vt:lpstr>
      <vt:lpstr>3.21</vt:lpstr>
      <vt:lpstr>发货</vt:lpstr>
      <vt:lpstr>sheng</vt:lpstr>
      <vt:lpstr>bv.</vt:lpstr>
      <vt:lpstr>Sheet3</vt:lpstr>
      <vt:lpstr>3月3日</vt:lpstr>
      <vt:lpstr>bv</vt:lpstr>
      <vt:lpstr>Sheet1</vt:lpstr>
      <vt:lpstr>Sheet2</vt:lpstr>
      <vt:lpstr>bv!Print_Titles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Dators</cp:lastModifiedBy>
  <cp:lastPrinted>2021-07-22T01:07:00Z</cp:lastPrinted>
  <dcterms:created xsi:type="dcterms:W3CDTF">2019-12-24T07:48:00Z</dcterms:created>
  <dcterms:modified xsi:type="dcterms:W3CDTF">2025-04-22T12:39:45Z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C619813DA95E40DEACDEF4381F4AC714</vt:lpwstr>
  </property>
</Properties>
</file>